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bsigroup-my.sharepoint.com/personal/reina_tanaka_bsigroup_com/Documents/Desktop/★00_個人ALL/★PMDAct_20210329～/★PF・契約条件改訂/202311/HP UP用/"/>
    </mc:Choice>
  </mc:AlternateContent>
  <xr:revisionPtr revIDLastSave="322" documentId="8_{E9F56342-00F4-483F-AD17-E99953FA3E19}" xr6:coauthVersionLast="47" xr6:coauthVersionMax="47" xr10:uidLastSave="{15E76CF9-DDE1-4339-800C-D006C5D7568A}"/>
  <workbookProtection workbookAlgorithmName="SHA-512" workbookHashValue="SxZPlxtcHf7LYh54nYHvrefJwyxxqvQQVxjOT39Hv3QQIYwTLUk+wlgW/v2Z6/9HY+rVP7RftNQ1Tu9Mtcmb2Q==" workbookSaltValue="Z3Nzyxz1efnhUSrDQgaR7w==" workbookSpinCount="100000" lockStructure="1"/>
  <bookViews>
    <workbookView xWindow="-120" yWindow="-16320" windowWidth="29040" windowHeight="15840" firstSheet="4" activeTab="4" xr2:uid="{00000000-000D-0000-FFFF-FFFF00000000}"/>
  </bookViews>
  <sheets>
    <sheet name="見積兼申込書" sheetId="7" state="hidden" r:id="rId1"/>
    <sheet name="別紙" sheetId="8" state="hidden" r:id="rId2"/>
    <sheet name="認証計画書" sheetId="5" state="hidden" r:id="rId3"/>
    <sheet name="見積根拠リストQMS" sheetId="12" state="hidden" r:id="rId4"/>
    <sheet name="お客様情報" sheetId="4" r:id="rId5"/>
    <sheet name="製造所情報" sheetId="10" r:id="rId6"/>
    <sheet name="対象品目" sheetId="2" r:id="rId7"/>
    <sheet name="Revision History JMDF8704J" sheetId="11" state="hidden" r:id="rId8"/>
  </sheets>
  <externalReferences>
    <externalReference r:id="rId9"/>
    <externalReference r:id="rId10"/>
    <externalReference r:id="rId11"/>
    <externalReference r:id="rId12"/>
    <externalReference r:id="rId13"/>
  </externalReferences>
  <definedNames>
    <definedName name="_Hlk182714898" localSheetId="2">認証計画書!#REF!</definedName>
    <definedName name="CompanyAddress">[1]お客様情報!$C$20</definedName>
    <definedName name="CompanyName">[1]お客様情報!$C$19</definedName>
    <definedName name="Data">#REF!</definedName>
    <definedName name="_xlnm.Database">#REF!</definedName>
    <definedName name="E">[2]INDICE!#REF!</definedName>
    <definedName name="i_work">#REF!</definedName>
    <definedName name="ippanwork">#REF!</definedName>
    <definedName name="jmdnwork" xml:space="preserve"> [3]データ!A2:X6953</definedName>
    <definedName name="JMDNコード">[4]お客様情報!$G$29</definedName>
    <definedName name="ketugouwork">#REF!</definedName>
    <definedName name="OLE_LINK1" localSheetId="7">'Revision History JMDF8704J'!$A$2</definedName>
    <definedName name="OLE_LINK2" localSheetId="7">'Revision History JMDF8704J'!$A$2</definedName>
    <definedName name="_xlnm.Print_Area" localSheetId="7">'Revision History JMDF8704J'!$A$1:$E$6</definedName>
    <definedName name="_xlnm.Print_Area" localSheetId="4">お客様情報!$A$1:$H$28</definedName>
    <definedName name="_xlnm.Print_Area" localSheetId="0">見積兼申込書!$A$1:$H$67</definedName>
    <definedName name="_xlnm.Print_Area" localSheetId="3">見積根拠リストQMS!$A$1:$G$38</definedName>
    <definedName name="_xlnm.Print_Area" localSheetId="5">製造所情報!$A$1:$O$43</definedName>
    <definedName name="_xlnm.Print_Area" localSheetId="6">対象品目!$A$1:$AJ$42</definedName>
    <definedName name="_xlnm.Print_Area" localSheetId="2">認証計画書!$A$1:$P$90</definedName>
    <definedName name="_xlnm.Print_Area" localSheetId="1">別紙!$A$1:$AC$33</definedName>
    <definedName name="t_work" xml:space="preserve"> [3]担当!A1:B27</definedName>
    <definedName name="あり">[4]製造所情報!$L$6</definedName>
    <definedName name="いいえ">[4]製造所情報!$M$9</definedName>
    <definedName name="なし">[4]製造所情報!$M$6</definedName>
    <definedName name="はい">[4]製造所情報!$L$9</definedName>
    <definedName name="移動合計">#REF!</definedName>
    <definedName name="一般的名称">[4]お客様情報!$C$29</definedName>
    <definedName name="改訂日">[4]お客様情報!$G$4</definedName>
    <definedName name="基準">#REF!</definedName>
    <definedName name="見積書番号">[4]お見積書Page1!$B$15</definedName>
    <definedName name="見積条件">[5]認証計画書!$D$56</definedName>
    <definedName name="厚生労働省告示">[4]お客様情報!$C$30</definedName>
    <definedName name="試験機関の種類">[1]お客様情報!$D$31</definedName>
    <definedName name="試験機関名">[1]お客様情報!$F$31</definedName>
    <definedName name="書類審査合計">#REF!</definedName>
    <definedName name="申込費用">#REF!</definedName>
    <definedName name="申請種別">[4]お客様情報!$C$26</definedName>
    <definedName name="申請品目の販売名">[4]お客様情報!$C$27</definedName>
    <definedName name="申請品目の販売名英文">[1]お客様情報!#REF!</definedName>
    <definedName name="人日レート">#REF!</definedName>
    <definedName name="製造所Aの2年以内BSIで認証済">[4]製造所情報!$I$6</definedName>
    <definedName name="製造所AのISO13485認証">[4]製造所情報!$F$9</definedName>
    <definedName name="製造所AのISO13485認証機関">[4]製造所情報!$I$9</definedName>
    <definedName name="製造所AのQMS調査日">[4]製造所情報!$Q$11</definedName>
    <definedName name="製造所AのQMS適合性調査">[4]製造所情報!$D$10</definedName>
    <definedName name="製造所Ａの許可番号">[4]製造所情報!$I$5</definedName>
    <definedName name="製造所Aの区分">[4]製造所情報!$F$5</definedName>
    <definedName name="製造所Ａの所在地">[4]製造所情報!$D$4</definedName>
    <definedName name="製造所Aの人員数">[4]製造所情報!$C$13</definedName>
    <definedName name="製造所Ａの名称">[4]製造所情報!$B$3</definedName>
    <definedName name="製造所Bの2年以内BSIで認証済">[1]製造所情報!#REF!</definedName>
    <definedName name="製造所Bの所在地">[1]製造所情報!$D$49</definedName>
    <definedName name="製造所Bの名称">[1]製造所情報!$B$48</definedName>
    <definedName name="製造所Cの2年以内BSIで認証済">[1]製造所情報!#REF!</definedName>
    <definedName name="製造所Cの所在地">[1]製造所情報!$D$63</definedName>
    <definedName name="製造所Cの名称">[1]製造所情報!$B$62</definedName>
    <definedName name="製造所Dの2年以内BSIで認証済">[1]製造所情報!#REF!</definedName>
    <definedName name="製造所Dの所在地">[1]製造所情報!$D$77</definedName>
    <definedName name="製造所Dの名称">[1]製造所情報!$B$76</definedName>
    <definedName name="製造所Eの2年以内BSIで認証済">[1]製造所情報!#REF!</definedName>
    <definedName name="製造所Fの2年以内BSIで認証済">[1]製造所情報!#REF!</definedName>
    <definedName name="製造所FのISO13485認証">[1]製造所情報!#REF!</definedName>
    <definedName name="製造所FのISO13485認証機関">[1]製造所情報!#REF!</definedName>
    <definedName name="製造所FのQMS調査権者名">[1]製造所情報!#REF!</definedName>
    <definedName name="製造所FのQMS調査日">[1]製造所情報!#REF!</definedName>
    <definedName name="製造所FのQMS適合性調査">[1]製造所情報!#REF!</definedName>
    <definedName name="製造所Fの機器体外">[1]製造所情報!#REF!</definedName>
    <definedName name="製造所Fの許可番号">[1]製造所情報!#REF!</definedName>
    <definedName name="製造所Fの区分">[1]製造所情報!#REF!</definedName>
    <definedName name="製造所Fの国内外">[1]製造所情報!#REF!</definedName>
    <definedName name="製造所Fの所在地">[1]製造所情報!#REF!</definedName>
    <definedName name="製造所Fの人員数">[1]製造所情報!#REF!</definedName>
    <definedName name="製造所Fの名称">[1]製造所情報!#REF!</definedName>
    <definedName name="製造所Gの2年以内BSIで認証済">[1]製造所情報!#REF!</definedName>
    <definedName name="製造所GのISO13485認証">[1]製造所情報!#REF!</definedName>
    <definedName name="製造所GのISO13485認証機関">[1]製造所情報!#REF!</definedName>
    <definedName name="製造所GのQMS調査権者名">[1]製造所情報!#REF!</definedName>
    <definedName name="製造所GのQMS調査日">[1]製造所情報!#REF!</definedName>
    <definedName name="製造所GのQMS適合性調査">[1]製造所情報!#REF!</definedName>
    <definedName name="製造所Gの機器体外">[1]製造所情報!#REF!</definedName>
    <definedName name="製造所Gの許可番号">[1]製造所情報!#REF!</definedName>
    <definedName name="製造所Gの区分">[1]製造所情報!#REF!</definedName>
    <definedName name="製造所Gの国内外">[1]製造所情報!#REF!</definedName>
    <definedName name="製造所Gの所在地">[1]製造所情報!#REF!</definedName>
    <definedName name="製造所Gの人員数">[1]製造所情報!#REF!</definedName>
    <definedName name="製造所Gの名称">[1]製造所情報!#REF!</definedName>
    <definedName name="製造所Hの2年以内BSIで認証済">[1]製造所情報!#REF!</definedName>
    <definedName name="製造所HのISO13485認証">[1]製造所情報!#REF!</definedName>
    <definedName name="製造所HのISO13485認証機関">[1]製造所情報!#REF!</definedName>
    <definedName name="製造所HのQMS調査権者名">[1]製造所情報!#REF!</definedName>
    <definedName name="製造所HのQMS調査日">[1]製造所情報!#REF!</definedName>
    <definedName name="製造所HのQMS適合性調査">[1]製造所情報!#REF!</definedName>
    <definedName name="製造所Hの機器体外">[1]製造所情報!#REF!</definedName>
    <definedName name="製造所Hの許可番号">[1]製造所情報!#REF!</definedName>
    <definedName name="製造所Hの区分">[1]製造所情報!#REF!</definedName>
    <definedName name="製造所Hの国内外">[1]製造所情報!#REF!</definedName>
    <definedName name="製造所Hの所在地">[1]製造所情報!#REF!</definedName>
    <definedName name="製造所Hの人員数">[1]製造所情報!#REF!</definedName>
    <definedName name="製造所Hの名称">[1]製造所情報!#REF!</definedName>
    <definedName name="製造販売業許可区分">[1]お客様情報!$C$9</definedName>
    <definedName name="製造販売業許可番号">[1]お客様情報!$C$8</definedName>
    <definedName name="製造販売業者郵便番号">[1]お客様情報!$D$10</definedName>
    <definedName name="製造販売名和文">[1]お客様情報!$C$6</definedName>
    <definedName name="製品適合性評価人日">#REF!</definedName>
    <definedName name="第一段階合計">#REF!</definedName>
    <definedName name="第二段階合計">#REF!</definedName>
    <definedName name="認証基準別表番号">[1]お客様情報!$G$30</definedName>
    <definedName name="別紙1記載">'[1]別紙1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2" l="1"/>
  <c r="F37" i="12"/>
  <c r="F36" i="12"/>
  <c r="F34" i="12"/>
  <c r="F33" i="12"/>
  <c r="F32" i="12"/>
  <c r="F31" i="12"/>
  <c r="F30" i="12"/>
  <c r="F29" i="12"/>
  <c r="F28" i="12"/>
  <c r="F27" i="12"/>
  <c r="F26" i="12"/>
  <c r="F25" i="12"/>
  <c r="F24" i="12"/>
  <c r="F22" i="12"/>
  <c r="F21" i="12"/>
  <c r="F20" i="12"/>
  <c r="F18" i="12"/>
  <c r="F17" i="12"/>
  <c r="F16" i="12"/>
  <c r="F15" i="12"/>
  <c r="F14" i="12"/>
  <c r="F12" i="12"/>
  <c r="D10" i="12"/>
  <c r="D9" i="12"/>
  <c r="D8" i="12"/>
  <c r="AH3" i="2" l="1"/>
  <c r="AG3" i="2"/>
  <c r="AF3" i="2"/>
  <c r="AE3" i="2"/>
  <c r="AD3" i="2"/>
  <c r="AC3" i="2"/>
  <c r="AB3" i="2"/>
  <c r="AA3" i="2"/>
  <c r="Z3" i="2"/>
  <c r="Y3" i="2"/>
  <c r="X3" i="2"/>
  <c r="W3" i="2"/>
  <c r="V3" i="2"/>
  <c r="U3" i="2"/>
  <c r="T3" i="2"/>
  <c r="S3" i="2"/>
  <c r="R3" i="2"/>
  <c r="Q3" i="2"/>
  <c r="P3" i="2"/>
  <c r="O3" i="2"/>
  <c r="N3" i="2"/>
  <c r="J3" i="2"/>
  <c r="K3" i="2"/>
  <c r="L3" i="2"/>
  <c r="M3" i="2"/>
  <c r="I3" i="2"/>
  <c r="A19" i="7" l="1"/>
  <c r="A20" i="7"/>
  <c r="A21" i="7"/>
  <c r="A22" i="7"/>
  <c r="A23" i="7"/>
  <c r="A24" i="7"/>
  <c r="A25" i="7"/>
  <c r="A26" i="7"/>
  <c r="A27" i="7"/>
  <c r="A28" i="7"/>
  <c r="A29" i="7"/>
  <c r="A30" i="7"/>
  <c r="A31" i="7"/>
  <c r="A32" i="7"/>
  <c r="A33" i="7"/>
  <c r="A34" i="7"/>
  <c r="A35" i="7"/>
  <c r="A36" i="7"/>
  <c r="A37" i="7"/>
  <c r="A38" i="7"/>
  <c r="A39" i="7"/>
  <c r="A40" i="7"/>
  <c r="A16" i="7"/>
  <c r="A17" i="7"/>
  <c r="A18" i="7"/>
  <c r="A15" i="7"/>
  <c r="A13" i="7"/>
  <c r="B29" i="5"/>
  <c r="B30" i="5"/>
  <c r="B31" i="5"/>
  <c r="B32" i="5"/>
  <c r="B33" i="5"/>
  <c r="B34" i="5"/>
  <c r="B35" i="5"/>
  <c r="B36" i="5"/>
  <c r="B37" i="5"/>
  <c r="B38" i="5"/>
  <c r="B39" i="5"/>
  <c r="B40" i="5"/>
  <c r="B16" i="5"/>
  <c r="B17" i="5"/>
  <c r="B18" i="5"/>
  <c r="B19" i="5"/>
  <c r="B20" i="5"/>
  <c r="B21" i="5"/>
  <c r="B22" i="5"/>
  <c r="B23" i="5"/>
  <c r="B24" i="5"/>
  <c r="B25" i="5"/>
  <c r="B26" i="5"/>
  <c r="B27" i="5"/>
  <c r="B28" i="5"/>
  <c r="B15" i="5"/>
  <c r="A14" i="5"/>
  <c r="A13" i="5"/>
  <c r="B44" i="5" s="1"/>
  <c r="C14" i="5"/>
  <c r="C15" i="5"/>
  <c r="C16" i="5"/>
  <c r="C17" i="5"/>
  <c r="C18" i="5"/>
  <c r="C19" i="5"/>
  <c r="C20" i="5"/>
  <c r="C21" i="5"/>
  <c r="C22" i="5"/>
  <c r="C23" i="5"/>
  <c r="C24" i="5"/>
  <c r="C25" i="5"/>
  <c r="C26" i="5"/>
  <c r="C27" i="5"/>
  <c r="C28" i="5"/>
  <c r="C29" i="5"/>
  <c r="C30" i="5"/>
  <c r="C31" i="5"/>
  <c r="C32" i="5"/>
  <c r="C33" i="5"/>
  <c r="C34" i="5"/>
  <c r="C35" i="5"/>
  <c r="C36" i="5"/>
  <c r="C37" i="5"/>
  <c r="C38" i="5"/>
  <c r="C39" i="5"/>
  <c r="C40" i="5"/>
  <c r="C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13" i="5"/>
  <c r="L14" i="5"/>
  <c r="L15" i="5"/>
  <c r="L16" i="5"/>
  <c r="L17" i="5"/>
  <c r="L18" i="5"/>
  <c r="L19" i="5"/>
  <c r="L20" i="5"/>
  <c r="L21" i="5"/>
  <c r="L22" i="5"/>
  <c r="L23" i="5"/>
  <c r="L24" i="5"/>
  <c r="L25" i="5"/>
  <c r="L26" i="5"/>
  <c r="L27" i="5"/>
  <c r="L28" i="5"/>
  <c r="L29" i="5"/>
  <c r="L30" i="5"/>
  <c r="L31" i="5"/>
  <c r="L32" i="5"/>
  <c r="L33" i="5"/>
  <c r="L34" i="5"/>
  <c r="L35" i="5"/>
  <c r="L36" i="5"/>
  <c r="L37" i="5"/>
  <c r="L38" i="5"/>
  <c r="L39" i="5"/>
  <c r="L40" i="5"/>
  <c r="E15" i="5"/>
  <c r="E16" i="5"/>
  <c r="E17" i="5"/>
  <c r="E18" i="5"/>
  <c r="E19" i="5"/>
  <c r="E20" i="5"/>
  <c r="E21" i="5"/>
  <c r="E22" i="5"/>
  <c r="E23" i="5"/>
  <c r="E24" i="5"/>
  <c r="E25" i="5"/>
  <c r="E26" i="5"/>
  <c r="E27" i="5"/>
  <c r="E28" i="5"/>
  <c r="E29" i="5"/>
  <c r="E30" i="5"/>
  <c r="E31" i="5"/>
  <c r="E32" i="5"/>
  <c r="E33" i="5"/>
  <c r="E34" i="5"/>
  <c r="E35" i="5"/>
  <c r="E36" i="5"/>
  <c r="E37" i="5"/>
  <c r="E38" i="5"/>
  <c r="E39" i="5"/>
  <c r="E40" i="5"/>
  <c r="B16" i="7"/>
  <c r="B17" i="7"/>
  <c r="B18" i="7"/>
  <c r="B19" i="7"/>
  <c r="B20" i="7"/>
  <c r="B21" i="7"/>
  <c r="B22" i="7"/>
  <c r="B23" i="7"/>
  <c r="B24" i="7"/>
  <c r="B25" i="7"/>
  <c r="B26" i="7"/>
  <c r="B27" i="7"/>
  <c r="B28" i="7"/>
  <c r="B29" i="7"/>
  <c r="B30" i="7"/>
  <c r="B31" i="7"/>
  <c r="B32" i="7"/>
  <c r="B33" i="7"/>
  <c r="B34" i="7"/>
  <c r="B35" i="7"/>
  <c r="B36" i="7"/>
  <c r="B37" i="7"/>
  <c r="B38" i="7"/>
  <c r="B39" i="7"/>
  <c r="B40" i="7"/>
  <c r="B15" i="7"/>
  <c r="D17" i="10"/>
  <c r="C17" i="10"/>
  <c r="E16" i="10"/>
  <c r="L13" i="5" s="1"/>
  <c r="D16" i="10"/>
  <c r="C16" i="10"/>
  <c r="B13" i="7" s="1"/>
  <c r="E14" i="5" l="1"/>
  <c r="E13" i="5"/>
  <c r="N8" i="5" l="1"/>
  <c r="E9" i="5"/>
  <c r="E8" i="5"/>
  <c r="P8" i="5"/>
  <c r="D83" i="5" s="1"/>
  <c r="H73" i="5" l="1"/>
  <c r="E44" i="7" s="1"/>
  <c r="H44" i="7" s="1"/>
  <c r="H40" i="7"/>
  <c r="G40" i="7"/>
  <c r="F40" i="7"/>
  <c r="E40" i="7"/>
  <c r="H39" i="7"/>
  <c r="G39" i="7"/>
  <c r="F39" i="7"/>
  <c r="E39" i="7"/>
  <c r="H38" i="7"/>
  <c r="G38" i="7"/>
  <c r="F38" i="7"/>
  <c r="E38" i="7"/>
  <c r="H37" i="7"/>
  <c r="G37" i="7"/>
  <c r="F37" i="7"/>
  <c r="E37" i="7"/>
  <c r="H36" i="7"/>
  <c r="G36" i="7"/>
  <c r="F36" i="7"/>
  <c r="E36" i="7"/>
  <c r="H35" i="7"/>
  <c r="G35" i="7"/>
  <c r="F35" i="7"/>
  <c r="E35" i="7"/>
  <c r="H34" i="7"/>
  <c r="G34" i="7"/>
  <c r="F34" i="7"/>
  <c r="E34" i="7"/>
  <c r="H33" i="7"/>
  <c r="G33" i="7"/>
  <c r="F33" i="7"/>
  <c r="E33" i="7"/>
  <c r="H32" i="7"/>
  <c r="G32" i="7"/>
  <c r="F32" i="7"/>
  <c r="E32" i="7"/>
  <c r="H31" i="7"/>
  <c r="G31" i="7"/>
  <c r="F31" i="7"/>
  <c r="E31" i="7"/>
  <c r="H30" i="7"/>
  <c r="G30" i="7"/>
  <c r="F30" i="7"/>
  <c r="E30" i="7"/>
  <c r="H29" i="7"/>
  <c r="G29" i="7"/>
  <c r="F29" i="7"/>
  <c r="E29" i="7"/>
  <c r="H28" i="7"/>
  <c r="G28" i="7"/>
  <c r="F28" i="7"/>
  <c r="E28" i="7"/>
  <c r="H27" i="7"/>
  <c r="G27" i="7"/>
  <c r="F27" i="7"/>
  <c r="E27" i="7"/>
  <c r="H26" i="7"/>
  <c r="G26" i="7"/>
  <c r="F26" i="7"/>
  <c r="E26" i="7"/>
  <c r="H25" i="7"/>
  <c r="G25" i="7"/>
  <c r="F25" i="7"/>
  <c r="E25" i="7"/>
  <c r="H24" i="7"/>
  <c r="G24" i="7"/>
  <c r="F24" i="7"/>
  <c r="E24" i="7"/>
  <c r="H23" i="7"/>
  <c r="G23" i="7"/>
  <c r="F23" i="7"/>
  <c r="E23" i="7"/>
  <c r="H22" i="7"/>
  <c r="G22" i="7"/>
  <c r="F22" i="7"/>
  <c r="E22" i="7"/>
  <c r="H21" i="7"/>
  <c r="G21" i="7"/>
  <c r="F21" i="7"/>
  <c r="E21" i="7"/>
  <c r="H20" i="7"/>
  <c r="G20" i="7"/>
  <c r="F20" i="7"/>
  <c r="E20" i="7"/>
  <c r="H19" i="7"/>
  <c r="G19" i="7"/>
  <c r="F19" i="7"/>
  <c r="E19" i="7"/>
  <c r="H18" i="7"/>
  <c r="G18" i="7"/>
  <c r="F18" i="7"/>
  <c r="E18" i="7"/>
  <c r="H17" i="7"/>
  <c r="G17" i="7"/>
  <c r="F17" i="7"/>
  <c r="E17" i="7"/>
  <c r="H16" i="7"/>
  <c r="G16" i="7"/>
  <c r="F16" i="7"/>
  <c r="E16" i="7"/>
  <c r="H15" i="7"/>
  <c r="G15" i="7"/>
  <c r="F15" i="7"/>
  <c r="E15" i="7"/>
  <c r="H14" i="7"/>
  <c r="G14" i="7"/>
  <c r="F14" i="7"/>
  <c r="E14" i="7"/>
  <c r="H13" i="7"/>
  <c r="H41" i="7" s="1"/>
  <c r="G13" i="7"/>
  <c r="F13" i="7"/>
  <c r="E13" i="7"/>
  <c r="F41" i="7" l="1"/>
  <c r="G41" i="7"/>
  <c r="E41" i="7"/>
  <c r="H42" i="7" l="1"/>
  <c r="H45" i="7" s="1"/>
  <c r="F6" i="5"/>
  <c r="AC9" i="8" l="1"/>
  <c r="F1" i="5" l="1"/>
  <c r="B45" i="5" l="1"/>
  <c r="B14" i="7"/>
  <c r="F5" i="5" l="1"/>
  <c r="B46" i="5" l="1"/>
  <c r="E5" i="7" l="1"/>
  <c r="C10" i="8"/>
  <c r="C11" i="8"/>
  <c r="C12" i="8"/>
  <c r="C13" i="8"/>
  <c r="C14" i="8"/>
  <c r="C15" i="8"/>
  <c r="C16" i="8"/>
  <c r="C17" i="8"/>
  <c r="C18" i="8"/>
  <c r="C19" i="8"/>
  <c r="C20" i="8"/>
  <c r="C21" i="8"/>
  <c r="C22" i="8"/>
  <c r="C23" i="8"/>
  <c r="C24" i="8"/>
  <c r="C25" i="8"/>
  <c r="C26" i="8"/>
  <c r="C27" i="8"/>
  <c r="C28" i="8"/>
  <c r="C29" i="8"/>
  <c r="C30" i="8"/>
  <c r="C31" i="8"/>
  <c r="C32" i="8"/>
  <c r="C33" i="8"/>
  <c r="C9" i="8"/>
  <c r="A1" i="8" l="1"/>
  <c r="E4" i="7"/>
  <c r="AC33" i="8"/>
  <c r="AB33" i="8"/>
  <c r="AA33" i="8"/>
  <c r="Z33" i="8"/>
  <c r="Y33" i="8"/>
  <c r="X33" i="8"/>
  <c r="W33" i="8"/>
  <c r="V33" i="8"/>
  <c r="U33" i="8"/>
  <c r="T33" i="8"/>
  <c r="S33" i="8"/>
  <c r="R33" i="8"/>
  <c r="Q33" i="8"/>
  <c r="P33" i="8"/>
  <c r="O33" i="8"/>
  <c r="N33" i="8"/>
  <c r="M33" i="8"/>
  <c r="L33" i="8"/>
  <c r="K33" i="8"/>
  <c r="J33" i="8"/>
  <c r="I33" i="8"/>
  <c r="H33" i="8"/>
  <c r="G33" i="8"/>
  <c r="F33" i="8"/>
  <c r="E33" i="8"/>
  <c r="D33" i="8"/>
  <c r="B33" i="8"/>
  <c r="AC32" i="8"/>
  <c r="AB32" i="8"/>
  <c r="AA32" i="8"/>
  <c r="Z32" i="8"/>
  <c r="Y32" i="8"/>
  <c r="X32" i="8"/>
  <c r="W32" i="8"/>
  <c r="V32" i="8"/>
  <c r="U32" i="8"/>
  <c r="T32" i="8"/>
  <c r="S32" i="8"/>
  <c r="R32" i="8"/>
  <c r="Q32" i="8"/>
  <c r="P32" i="8"/>
  <c r="O32" i="8"/>
  <c r="N32" i="8"/>
  <c r="M32" i="8"/>
  <c r="L32" i="8"/>
  <c r="K32" i="8"/>
  <c r="J32" i="8"/>
  <c r="I32" i="8"/>
  <c r="H32" i="8"/>
  <c r="G32" i="8"/>
  <c r="F32" i="8"/>
  <c r="E32" i="8"/>
  <c r="D32" i="8"/>
  <c r="B32" i="8"/>
  <c r="AC31" i="8"/>
  <c r="AB31" i="8"/>
  <c r="AA31" i="8"/>
  <c r="Z31" i="8"/>
  <c r="Y31" i="8"/>
  <c r="X31" i="8"/>
  <c r="W31" i="8"/>
  <c r="V31" i="8"/>
  <c r="U31" i="8"/>
  <c r="T31" i="8"/>
  <c r="S31" i="8"/>
  <c r="R31" i="8"/>
  <c r="Q31" i="8"/>
  <c r="P31" i="8"/>
  <c r="O31" i="8"/>
  <c r="N31" i="8"/>
  <c r="M31" i="8"/>
  <c r="L31" i="8"/>
  <c r="K31" i="8"/>
  <c r="J31" i="8"/>
  <c r="I31" i="8"/>
  <c r="H31" i="8"/>
  <c r="G31" i="8"/>
  <c r="F31" i="8"/>
  <c r="E31" i="8"/>
  <c r="D31" i="8"/>
  <c r="B31" i="8"/>
  <c r="AC30" i="8"/>
  <c r="AB30" i="8"/>
  <c r="AA30" i="8"/>
  <c r="Z30" i="8"/>
  <c r="Y30" i="8"/>
  <c r="X30" i="8"/>
  <c r="W30" i="8"/>
  <c r="V30" i="8"/>
  <c r="U30" i="8"/>
  <c r="T30" i="8"/>
  <c r="S30" i="8"/>
  <c r="R30" i="8"/>
  <c r="Q30" i="8"/>
  <c r="P30" i="8"/>
  <c r="O30" i="8"/>
  <c r="N30" i="8"/>
  <c r="M30" i="8"/>
  <c r="L30" i="8"/>
  <c r="K30" i="8"/>
  <c r="J30" i="8"/>
  <c r="I30" i="8"/>
  <c r="H30" i="8"/>
  <c r="G30" i="8"/>
  <c r="F30" i="8"/>
  <c r="E30" i="8"/>
  <c r="D30" i="8"/>
  <c r="B30" i="8"/>
  <c r="AC29" i="8"/>
  <c r="AB29" i="8"/>
  <c r="AA29" i="8"/>
  <c r="Z29" i="8"/>
  <c r="Y29" i="8"/>
  <c r="X29" i="8"/>
  <c r="W29" i="8"/>
  <c r="V29" i="8"/>
  <c r="U29" i="8"/>
  <c r="T29" i="8"/>
  <c r="S29" i="8"/>
  <c r="R29" i="8"/>
  <c r="Q29" i="8"/>
  <c r="P29" i="8"/>
  <c r="O29" i="8"/>
  <c r="N29" i="8"/>
  <c r="M29" i="8"/>
  <c r="L29" i="8"/>
  <c r="K29" i="8"/>
  <c r="J29" i="8"/>
  <c r="I29" i="8"/>
  <c r="H29" i="8"/>
  <c r="G29" i="8"/>
  <c r="F29" i="8"/>
  <c r="E29" i="8"/>
  <c r="D29" i="8"/>
  <c r="B29" i="8"/>
  <c r="AC28" i="8"/>
  <c r="AB28" i="8"/>
  <c r="AA28" i="8"/>
  <c r="Z28" i="8"/>
  <c r="Y28" i="8"/>
  <c r="X28" i="8"/>
  <c r="W28" i="8"/>
  <c r="V28" i="8"/>
  <c r="U28" i="8"/>
  <c r="T28" i="8"/>
  <c r="S28" i="8"/>
  <c r="R28" i="8"/>
  <c r="Q28" i="8"/>
  <c r="P28" i="8"/>
  <c r="O28" i="8"/>
  <c r="N28" i="8"/>
  <c r="M28" i="8"/>
  <c r="L28" i="8"/>
  <c r="K28" i="8"/>
  <c r="J28" i="8"/>
  <c r="I28" i="8"/>
  <c r="H28" i="8"/>
  <c r="G28" i="8"/>
  <c r="F28" i="8"/>
  <c r="E28" i="8"/>
  <c r="D28" i="8"/>
  <c r="B28" i="8"/>
  <c r="AC27" i="8"/>
  <c r="AB27" i="8"/>
  <c r="AA27" i="8"/>
  <c r="Z27" i="8"/>
  <c r="Y27" i="8"/>
  <c r="X27" i="8"/>
  <c r="W27" i="8"/>
  <c r="V27" i="8"/>
  <c r="U27" i="8"/>
  <c r="T27" i="8"/>
  <c r="S27" i="8"/>
  <c r="R27" i="8"/>
  <c r="Q27" i="8"/>
  <c r="P27" i="8"/>
  <c r="O27" i="8"/>
  <c r="N27" i="8"/>
  <c r="M27" i="8"/>
  <c r="L27" i="8"/>
  <c r="K27" i="8"/>
  <c r="J27" i="8"/>
  <c r="I27" i="8"/>
  <c r="H27" i="8"/>
  <c r="G27" i="8"/>
  <c r="F27" i="8"/>
  <c r="E27" i="8"/>
  <c r="D27" i="8"/>
  <c r="B27" i="8"/>
  <c r="AC26" i="8"/>
  <c r="AB26" i="8"/>
  <c r="AA26" i="8"/>
  <c r="Z26" i="8"/>
  <c r="Y26" i="8"/>
  <c r="X26" i="8"/>
  <c r="W26" i="8"/>
  <c r="V26" i="8"/>
  <c r="U26" i="8"/>
  <c r="T26" i="8"/>
  <c r="S26" i="8"/>
  <c r="R26" i="8"/>
  <c r="Q26" i="8"/>
  <c r="P26" i="8"/>
  <c r="O26" i="8"/>
  <c r="N26" i="8"/>
  <c r="M26" i="8"/>
  <c r="L26" i="8"/>
  <c r="K26" i="8"/>
  <c r="J26" i="8"/>
  <c r="I26" i="8"/>
  <c r="H26" i="8"/>
  <c r="G26" i="8"/>
  <c r="F26" i="8"/>
  <c r="E26" i="8"/>
  <c r="D26" i="8"/>
  <c r="B26" i="8"/>
  <c r="AC25" i="8"/>
  <c r="AB25" i="8"/>
  <c r="AA25" i="8"/>
  <c r="Z25" i="8"/>
  <c r="Y25" i="8"/>
  <c r="X25" i="8"/>
  <c r="W25" i="8"/>
  <c r="V25" i="8"/>
  <c r="U25" i="8"/>
  <c r="T25" i="8"/>
  <c r="S25" i="8"/>
  <c r="R25" i="8"/>
  <c r="Q25" i="8"/>
  <c r="P25" i="8"/>
  <c r="O25" i="8"/>
  <c r="N25" i="8"/>
  <c r="M25" i="8"/>
  <c r="L25" i="8"/>
  <c r="K25" i="8"/>
  <c r="J25" i="8"/>
  <c r="I25" i="8"/>
  <c r="H25" i="8"/>
  <c r="G25" i="8"/>
  <c r="F25" i="8"/>
  <c r="E25" i="8"/>
  <c r="D25" i="8"/>
  <c r="B25" i="8"/>
  <c r="AC24" i="8"/>
  <c r="AB24" i="8"/>
  <c r="AA24" i="8"/>
  <c r="Z24" i="8"/>
  <c r="Y24" i="8"/>
  <c r="X24" i="8"/>
  <c r="W24" i="8"/>
  <c r="V24" i="8"/>
  <c r="U24" i="8"/>
  <c r="T24" i="8"/>
  <c r="S24" i="8"/>
  <c r="R24" i="8"/>
  <c r="Q24" i="8"/>
  <c r="P24" i="8"/>
  <c r="O24" i="8"/>
  <c r="N24" i="8"/>
  <c r="M24" i="8"/>
  <c r="L24" i="8"/>
  <c r="K24" i="8"/>
  <c r="J24" i="8"/>
  <c r="I24" i="8"/>
  <c r="H24" i="8"/>
  <c r="G24" i="8"/>
  <c r="F24" i="8"/>
  <c r="E24" i="8"/>
  <c r="D24" i="8"/>
  <c r="B24" i="8"/>
  <c r="AC23" i="8"/>
  <c r="AB23" i="8"/>
  <c r="AA23" i="8"/>
  <c r="Z23" i="8"/>
  <c r="Y23" i="8"/>
  <c r="X23" i="8"/>
  <c r="W23" i="8"/>
  <c r="V23" i="8"/>
  <c r="U23" i="8"/>
  <c r="T23" i="8"/>
  <c r="S23" i="8"/>
  <c r="R23" i="8"/>
  <c r="Q23" i="8"/>
  <c r="P23" i="8"/>
  <c r="O23" i="8"/>
  <c r="N23" i="8"/>
  <c r="M23" i="8"/>
  <c r="L23" i="8"/>
  <c r="K23" i="8"/>
  <c r="J23" i="8"/>
  <c r="I23" i="8"/>
  <c r="H23" i="8"/>
  <c r="G23" i="8"/>
  <c r="F23" i="8"/>
  <c r="E23" i="8"/>
  <c r="D23" i="8"/>
  <c r="B23" i="8"/>
  <c r="AC22" i="8"/>
  <c r="AB22" i="8"/>
  <c r="AA22" i="8"/>
  <c r="Z22" i="8"/>
  <c r="Y22" i="8"/>
  <c r="X22" i="8"/>
  <c r="W22" i="8"/>
  <c r="V22" i="8"/>
  <c r="U22" i="8"/>
  <c r="T22" i="8"/>
  <c r="S22" i="8"/>
  <c r="R22" i="8"/>
  <c r="Q22" i="8"/>
  <c r="P22" i="8"/>
  <c r="O22" i="8"/>
  <c r="N22" i="8"/>
  <c r="M22" i="8"/>
  <c r="L22" i="8"/>
  <c r="K22" i="8"/>
  <c r="J22" i="8"/>
  <c r="I22" i="8"/>
  <c r="H22" i="8"/>
  <c r="G22" i="8"/>
  <c r="F22" i="8"/>
  <c r="E22" i="8"/>
  <c r="D22" i="8"/>
  <c r="B22" i="8"/>
  <c r="AC21" i="8"/>
  <c r="AB21" i="8"/>
  <c r="AA21" i="8"/>
  <c r="Z21" i="8"/>
  <c r="Y21" i="8"/>
  <c r="X21" i="8"/>
  <c r="W21" i="8"/>
  <c r="V21" i="8"/>
  <c r="U21" i="8"/>
  <c r="T21" i="8"/>
  <c r="S21" i="8"/>
  <c r="R21" i="8"/>
  <c r="Q21" i="8"/>
  <c r="P21" i="8"/>
  <c r="O21" i="8"/>
  <c r="N21" i="8"/>
  <c r="M21" i="8"/>
  <c r="L21" i="8"/>
  <c r="K21" i="8"/>
  <c r="J21" i="8"/>
  <c r="I21" i="8"/>
  <c r="H21" i="8"/>
  <c r="G21" i="8"/>
  <c r="F21" i="8"/>
  <c r="E21" i="8"/>
  <c r="D21" i="8"/>
  <c r="B21" i="8"/>
  <c r="AC20" i="8"/>
  <c r="AB20" i="8"/>
  <c r="AA20" i="8"/>
  <c r="Z20" i="8"/>
  <c r="Y20" i="8"/>
  <c r="X20" i="8"/>
  <c r="W20" i="8"/>
  <c r="V20" i="8"/>
  <c r="U20" i="8"/>
  <c r="T20" i="8"/>
  <c r="S20" i="8"/>
  <c r="R20" i="8"/>
  <c r="Q20" i="8"/>
  <c r="P20" i="8"/>
  <c r="O20" i="8"/>
  <c r="N20" i="8"/>
  <c r="M20" i="8"/>
  <c r="L20" i="8"/>
  <c r="K20" i="8"/>
  <c r="J20" i="8"/>
  <c r="I20" i="8"/>
  <c r="H20" i="8"/>
  <c r="G20" i="8"/>
  <c r="F20" i="8"/>
  <c r="E20" i="8"/>
  <c r="D20" i="8"/>
  <c r="B20" i="8"/>
  <c r="AC19" i="8"/>
  <c r="AB19" i="8"/>
  <c r="AA19" i="8"/>
  <c r="Z19" i="8"/>
  <c r="Y19" i="8"/>
  <c r="X19" i="8"/>
  <c r="W19" i="8"/>
  <c r="V19" i="8"/>
  <c r="U19" i="8"/>
  <c r="T19" i="8"/>
  <c r="S19" i="8"/>
  <c r="R19" i="8"/>
  <c r="Q19" i="8"/>
  <c r="P19" i="8"/>
  <c r="O19" i="8"/>
  <c r="N19" i="8"/>
  <c r="M19" i="8"/>
  <c r="L19" i="8"/>
  <c r="K19" i="8"/>
  <c r="J19" i="8"/>
  <c r="I19" i="8"/>
  <c r="H19" i="8"/>
  <c r="G19" i="8"/>
  <c r="F19" i="8"/>
  <c r="E19" i="8"/>
  <c r="D19" i="8"/>
  <c r="B19" i="8"/>
  <c r="AC18" i="8"/>
  <c r="AB18" i="8"/>
  <c r="AA18" i="8"/>
  <c r="Z18" i="8"/>
  <c r="Y18" i="8"/>
  <c r="X18" i="8"/>
  <c r="W18" i="8"/>
  <c r="V18" i="8"/>
  <c r="U18" i="8"/>
  <c r="T18" i="8"/>
  <c r="S18" i="8"/>
  <c r="R18" i="8"/>
  <c r="Q18" i="8"/>
  <c r="P18" i="8"/>
  <c r="O18" i="8"/>
  <c r="N18" i="8"/>
  <c r="M18" i="8"/>
  <c r="L18" i="8"/>
  <c r="K18" i="8"/>
  <c r="J18" i="8"/>
  <c r="I18" i="8"/>
  <c r="H18" i="8"/>
  <c r="G18" i="8"/>
  <c r="F18" i="8"/>
  <c r="E18" i="8"/>
  <c r="D18" i="8"/>
  <c r="B18" i="8"/>
  <c r="AC17" i="8"/>
  <c r="AB17" i="8"/>
  <c r="AA17" i="8"/>
  <c r="Z17" i="8"/>
  <c r="Y17" i="8"/>
  <c r="X17" i="8"/>
  <c r="W17" i="8"/>
  <c r="V17" i="8"/>
  <c r="U17" i="8"/>
  <c r="T17" i="8"/>
  <c r="S17" i="8"/>
  <c r="R17" i="8"/>
  <c r="Q17" i="8"/>
  <c r="P17" i="8"/>
  <c r="O17" i="8"/>
  <c r="N17" i="8"/>
  <c r="M17" i="8"/>
  <c r="L17" i="8"/>
  <c r="K17" i="8"/>
  <c r="J17" i="8"/>
  <c r="I17" i="8"/>
  <c r="H17" i="8"/>
  <c r="G17" i="8"/>
  <c r="F17" i="8"/>
  <c r="E17" i="8"/>
  <c r="D17" i="8"/>
  <c r="B17" i="8"/>
  <c r="AC16" i="8"/>
  <c r="AB16" i="8"/>
  <c r="AA16" i="8"/>
  <c r="Z16" i="8"/>
  <c r="Y16" i="8"/>
  <c r="X16" i="8"/>
  <c r="W16" i="8"/>
  <c r="V16" i="8"/>
  <c r="U16" i="8"/>
  <c r="T16" i="8"/>
  <c r="S16" i="8"/>
  <c r="R16" i="8"/>
  <c r="Q16" i="8"/>
  <c r="P16" i="8"/>
  <c r="O16" i="8"/>
  <c r="N16" i="8"/>
  <c r="M16" i="8"/>
  <c r="L16" i="8"/>
  <c r="K16" i="8"/>
  <c r="J16" i="8"/>
  <c r="I16" i="8"/>
  <c r="H16" i="8"/>
  <c r="G16" i="8"/>
  <c r="F16" i="8"/>
  <c r="E16" i="8"/>
  <c r="D16" i="8"/>
  <c r="B16" i="8"/>
  <c r="AC15" i="8"/>
  <c r="AB15" i="8"/>
  <c r="AA15" i="8"/>
  <c r="Z15" i="8"/>
  <c r="Y15" i="8"/>
  <c r="X15" i="8"/>
  <c r="W15" i="8"/>
  <c r="V15" i="8"/>
  <c r="U15" i="8"/>
  <c r="T15" i="8"/>
  <c r="S15" i="8"/>
  <c r="R15" i="8"/>
  <c r="Q15" i="8"/>
  <c r="P15" i="8"/>
  <c r="O15" i="8"/>
  <c r="N15" i="8"/>
  <c r="M15" i="8"/>
  <c r="L15" i="8"/>
  <c r="K15" i="8"/>
  <c r="J15" i="8"/>
  <c r="I15" i="8"/>
  <c r="H15" i="8"/>
  <c r="G15" i="8"/>
  <c r="F15" i="8"/>
  <c r="E15" i="8"/>
  <c r="D15" i="8"/>
  <c r="B15" i="8"/>
  <c r="AC14" i="8"/>
  <c r="AB14" i="8"/>
  <c r="AA14" i="8"/>
  <c r="Z14" i="8"/>
  <c r="Y14" i="8"/>
  <c r="X14" i="8"/>
  <c r="W14" i="8"/>
  <c r="V14" i="8"/>
  <c r="U14" i="8"/>
  <c r="T14" i="8"/>
  <c r="S14" i="8"/>
  <c r="R14" i="8"/>
  <c r="Q14" i="8"/>
  <c r="P14" i="8"/>
  <c r="O14" i="8"/>
  <c r="N14" i="8"/>
  <c r="M14" i="8"/>
  <c r="L14" i="8"/>
  <c r="K14" i="8"/>
  <c r="J14" i="8"/>
  <c r="I14" i="8"/>
  <c r="H14" i="8"/>
  <c r="G14" i="8"/>
  <c r="F14" i="8"/>
  <c r="E14" i="8"/>
  <c r="D14" i="8"/>
  <c r="B14" i="8"/>
  <c r="AC13" i="8"/>
  <c r="AB13" i="8"/>
  <c r="AA13" i="8"/>
  <c r="Z13" i="8"/>
  <c r="Y13" i="8"/>
  <c r="X13" i="8"/>
  <c r="W13" i="8"/>
  <c r="V13" i="8"/>
  <c r="U13" i="8"/>
  <c r="T13" i="8"/>
  <c r="S13" i="8"/>
  <c r="R13" i="8"/>
  <c r="Q13" i="8"/>
  <c r="P13" i="8"/>
  <c r="O13" i="8"/>
  <c r="N13" i="8"/>
  <c r="M13" i="8"/>
  <c r="L13" i="8"/>
  <c r="K13" i="8"/>
  <c r="J13" i="8"/>
  <c r="I13" i="8"/>
  <c r="H13" i="8"/>
  <c r="G13" i="8"/>
  <c r="F13" i="8"/>
  <c r="E13" i="8"/>
  <c r="D13" i="8"/>
  <c r="B13" i="8"/>
  <c r="AC12" i="8"/>
  <c r="AB12" i="8"/>
  <c r="AA12" i="8"/>
  <c r="Z12" i="8"/>
  <c r="Y12" i="8"/>
  <c r="X12" i="8"/>
  <c r="W12" i="8"/>
  <c r="V12" i="8"/>
  <c r="U12" i="8"/>
  <c r="T12" i="8"/>
  <c r="S12" i="8"/>
  <c r="R12" i="8"/>
  <c r="Q12" i="8"/>
  <c r="P12" i="8"/>
  <c r="O12" i="8"/>
  <c r="N12" i="8"/>
  <c r="M12" i="8"/>
  <c r="L12" i="8"/>
  <c r="K12" i="8"/>
  <c r="J12" i="8"/>
  <c r="I12" i="8"/>
  <c r="H12" i="8"/>
  <c r="G12" i="8"/>
  <c r="F12" i="8"/>
  <c r="E12" i="8"/>
  <c r="D12" i="8"/>
  <c r="B12" i="8"/>
  <c r="AC11" i="8"/>
  <c r="AB11" i="8"/>
  <c r="AA11" i="8"/>
  <c r="Z11" i="8"/>
  <c r="Y11" i="8"/>
  <c r="X11" i="8"/>
  <c r="W11" i="8"/>
  <c r="V11" i="8"/>
  <c r="U11" i="8"/>
  <c r="T11" i="8"/>
  <c r="S11" i="8"/>
  <c r="R11" i="8"/>
  <c r="Q11" i="8"/>
  <c r="P11" i="8"/>
  <c r="O11" i="8"/>
  <c r="N11" i="8"/>
  <c r="M11" i="8"/>
  <c r="L11" i="8"/>
  <c r="K11" i="8"/>
  <c r="J11" i="8"/>
  <c r="I11" i="8"/>
  <c r="H11" i="8"/>
  <c r="G11" i="8"/>
  <c r="F11" i="8"/>
  <c r="E11" i="8"/>
  <c r="D11" i="8"/>
  <c r="B11" i="8"/>
  <c r="AC10" i="8"/>
  <c r="AB10" i="8"/>
  <c r="AA10" i="8"/>
  <c r="Z10" i="8"/>
  <c r="Y10" i="8"/>
  <c r="X10" i="8"/>
  <c r="W10" i="8"/>
  <c r="V10" i="8"/>
  <c r="U10" i="8"/>
  <c r="T10" i="8"/>
  <c r="S10" i="8"/>
  <c r="R10" i="8"/>
  <c r="Q10" i="8"/>
  <c r="P10" i="8"/>
  <c r="O10" i="8"/>
  <c r="N10" i="8"/>
  <c r="M10" i="8"/>
  <c r="L10" i="8"/>
  <c r="K10" i="8"/>
  <c r="J10" i="8"/>
  <c r="I10" i="8"/>
  <c r="H10" i="8"/>
  <c r="G10" i="8"/>
  <c r="F10" i="8"/>
  <c r="E10" i="8"/>
  <c r="D10" i="8"/>
  <c r="B10" i="8"/>
  <c r="AB9" i="8"/>
  <c r="AA9" i="8"/>
  <c r="Z9" i="8"/>
  <c r="Y9" i="8"/>
  <c r="X9" i="8"/>
  <c r="W9" i="8"/>
  <c r="V9" i="8"/>
  <c r="U9" i="8"/>
  <c r="T9" i="8"/>
  <c r="S9" i="8"/>
  <c r="R9" i="8"/>
  <c r="Q9" i="8"/>
  <c r="P9" i="8"/>
  <c r="O9" i="8"/>
  <c r="N9" i="8"/>
  <c r="M9" i="8"/>
  <c r="L9" i="8"/>
  <c r="K9" i="8"/>
  <c r="J9" i="8"/>
  <c r="I9" i="8"/>
  <c r="H9" i="8"/>
  <c r="G9" i="8"/>
  <c r="F9" i="8"/>
  <c r="E9" i="8"/>
  <c r="D9" i="8"/>
  <c r="B9" i="8"/>
  <c r="H1" i="7"/>
  <c r="B71" i="5" l="1"/>
  <c r="B70" i="5"/>
  <c r="B69" i="5"/>
  <c r="B68" i="5"/>
  <c r="B67" i="5"/>
  <c r="B66" i="5"/>
  <c r="B65" i="5"/>
  <c r="B64" i="5"/>
  <c r="B63" i="5"/>
  <c r="B62" i="5"/>
  <c r="B61" i="5"/>
  <c r="B60" i="5"/>
  <c r="B59" i="5"/>
  <c r="B58" i="5"/>
  <c r="B57" i="5"/>
  <c r="B56" i="5"/>
  <c r="B55" i="5"/>
  <c r="B54" i="5"/>
  <c r="B53" i="5"/>
  <c r="B52" i="5"/>
  <c r="B51" i="5"/>
  <c r="B50" i="5"/>
  <c r="B49" i="5"/>
  <c r="B48" i="5"/>
  <c r="B47" i="5" l="1"/>
  <c r="N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Momoko Kamimura</author>
  </authors>
  <commentList>
    <comment ref="K43" authorId="0" shapeId="0" xr:uid="{00000000-0006-0000-0200-000001000000}">
      <text>
        <r>
          <rPr>
            <b/>
            <sz val="9"/>
            <color indexed="81"/>
            <rFont val="ＭＳ Ｐゴシック"/>
            <family val="3"/>
            <charset val="128"/>
          </rPr>
          <t>実地・滅菌の場合、コード入力必須</t>
        </r>
      </text>
    </comment>
    <comment ref="L43" authorId="0" shapeId="0" xr:uid="{00000000-0006-0000-0200-000002000000}">
      <text>
        <r>
          <rPr>
            <sz val="9"/>
            <color indexed="81"/>
            <rFont val="ＭＳ Ｐゴシック"/>
            <family val="3"/>
            <charset val="128"/>
          </rPr>
          <t>P13485の記入
実地：必要
書面：不要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tc={BB84C4AA-4A55-473B-9E25-7E52536C7ECB}</author>
  </authors>
  <commentList>
    <comment ref="C10" authorId="0" shapeId="0" xr:uid="{BB84C4AA-4A55-473B-9E25-7E52536C7EC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実地に変更する必要があるかを計画承認者と適宜協議して決定してください。</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Reina Tanaka</author>
    <author>Keiko Takahashi</author>
  </authors>
  <commentList>
    <comment ref="F12" authorId="0" shapeId="0" xr:uid="{93EC6CF3-F452-41B7-AA48-74D733A3B22E}">
      <text>
        <r>
          <rPr>
            <sz val="9"/>
            <color indexed="81"/>
            <rFont val="Meiryo UI"/>
            <family val="3"/>
            <charset val="128"/>
          </rPr>
          <t>*QMS対象人数は、ISO13485を取得している場合は、ご記入いただかなくても問題ございません。</t>
        </r>
      </text>
    </comment>
    <comment ref="H12" authorId="0" shapeId="0" xr:uid="{30AE8314-6926-4C03-84EC-163397A07AC0}">
      <text>
        <r>
          <rPr>
            <sz val="10"/>
            <color indexed="81"/>
            <rFont val="Meiryo UI"/>
            <family val="3"/>
            <charset val="128"/>
          </rPr>
          <t>ISO13485 or MDSAP取得の有無より右側（H～O列）の情報もご記入ください。</t>
        </r>
      </text>
    </comment>
    <comment ref="O12" authorId="1" shapeId="0" xr:uid="{9D3BDAAF-DDA9-458E-BE07-72AD765EBC80}">
      <text>
        <r>
          <rPr>
            <sz val="10"/>
            <color indexed="81"/>
            <rFont val="Meiryo UI"/>
            <family val="3"/>
            <charset val="128"/>
          </rPr>
          <t>記入例：（空欄不可）
 製販と同じ
 製造所Aと同じ
 なし</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Keiko Takahashi</author>
  </authors>
  <commentList>
    <comment ref="G12" authorId="0" shapeId="0" xr:uid="{00000000-0006-0000-0500-000001000000}">
      <text>
        <r>
          <rPr>
            <sz val="10"/>
            <color indexed="81"/>
            <rFont val="Meiryo UI"/>
            <family val="3"/>
            <charset val="128"/>
          </rPr>
          <t>製品群省令別表2に記載されている備考欄の番号、細区分、経過措置区分をご記入ください。
体外診断用医薬品の場合は、区分番号の代わりに</t>
        </r>
        <r>
          <rPr>
            <b/>
            <sz val="10"/>
            <color indexed="81"/>
            <rFont val="Meiryo UI"/>
            <family val="3"/>
            <charset val="128"/>
          </rPr>
          <t>IVD</t>
        </r>
        <r>
          <rPr>
            <sz val="10"/>
            <color indexed="81"/>
            <rFont val="Meiryo UI"/>
            <family val="3"/>
            <charset val="128"/>
          </rPr>
          <t>とご記入ください</t>
        </r>
      </text>
    </comment>
  </commentList>
</comments>
</file>

<file path=xl/sharedStrings.xml><?xml version="1.0" encoding="utf-8"?>
<sst xmlns="http://schemas.openxmlformats.org/spreadsheetml/2006/main" count="1234" uniqueCount="537">
  <si>
    <r>
      <rPr>
        <sz val="16"/>
        <color theme="1"/>
        <rFont val="Meiryo UI"/>
        <family val="3"/>
        <charset val="128"/>
      </rPr>
      <t>医薬品医療機器等法製品認証
定期</t>
    </r>
    <r>
      <rPr>
        <sz val="16"/>
        <color theme="1"/>
        <rFont val="Tahoma"/>
        <family val="2"/>
      </rPr>
      <t>QMS</t>
    </r>
    <r>
      <rPr>
        <sz val="16"/>
        <color theme="1"/>
        <rFont val="Meiryo UI"/>
        <family val="3"/>
        <charset val="128"/>
      </rPr>
      <t>適合性調査　見積書兼申込書</t>
    </r>
    <rPh sb="0" eb="3">
      <t>イヤクヒン</t>
    </rPh>
    <rPh sb="3" eb="5">
      <t>イリョウ</t>
    </rPh>
    <rPh sb="5" eb="7">
      <t>キキ</t>
    </rPh>
    <rPh sb="7" eb="8">
      <t>トウ</t>
    </rPh>
    <rPh sb="8" eb="9">
      <t>ホウ</t>
    </rPh>
    <rPh sb="14" eb="16">
      <t>テイキ</t>
    </rPh>
    <rPh sb="19" eb="22">
      <t>テキゴウセイ</t>
    </rPh>
    <rPh sb="22" eb="24">
      <t>チョウサ</t>
    </rPh>
    <phoneticPr fontId="39"/>
  </si>
  <si>
    <t>製造販売業者</t>
    <rPh sb="0" eb="2">
      <t>セイゾウ</t>
    </rPh>
    <rPh sb="2" eb="4">
      <t>ハンバイ</t>
    </rPh>
    <rPh sb="4" eb="6">
      <t>ギョウシャ</t>
    </rPh>
    <phoneticPr fontId="9"/>
  </si>
  <si>
    <r>
      <rPr>
        <b/>
        <sz val="9"/>
        <color theme="1"/>
        <rFont val="Meiryo UI"/>
        <family val="3"/>
        <charset val="128"/>
      </rPr>
      <t>：</t>
    </r>
    <phoneticPr fontId="39"/>
  </si>
  <si>
    <r>
      <rPr>
        <sz val="9"/>
        <color theme="1" tint="0.34998626667073579"/>
        <rFont val="Meiryo UI"/>
        <family val="3"/>
        <charset val="128"/>
      </rPr>
      <t>外国指定管理医療機器製造等事業者</t>
    </r>
    <rPh sb="0" eb="2">
      <t>ガイコク</t>
    </rPh>
    <rPh sb="2" eb="4">
      <t>シテイ</t>
    </rPh>
    <rPh sb="4" eb="6">
      <t>カンリ</t>
    </rPh>
    <rPh sb="6" eb="8">
      <t>イリョウ</t>
    </rPh>
    <rPh sb="8" eb="10">
      <t>キキ</t>
    </rPh>
    <rPh sb="10" eb="12">
      <t>セイゾウ</t>
    </rPh>
    <rPh sb="12" eb="13">
      <t>トウ</t>
    </rPh>
    <rPh sb="13" eb="16">
      <t>ジギョウシャ</t>
    </rPh>
    <phoneticPr fontId="9"/>
  </si>
  <si>
    <t>選任ではない場合はこの行を非表示</t>
    <rPh sb="0" eb="2">
      <t>センニン</t>
    </rPh>
    <rPh sb="6" eb="8">
      <t>バアイ</t>
    </rPh>
    <rPh sb="11" eb="12">
      <t>ギョウ</t>
    </rPh>
    <rPh sb="13" eb="16">
      <t>ヒヒョウジ</t>
    </rPh>
    <phoneticPr fontId="5"/>
  </si>
  <si>
    <t>適用認証規格</t>
    <phoneticPr fontId="9"/>
  </si>
  <si>
    <t>医薬品医療機器等法　指定高度管理医療機器等製造販売認証</t>
    <rPh sb="0" eb="3">
      <t>イヤクヒン</t>
    </rPh>
    <rPh sb="3" eb="5">
      <t>イリョウ</t>
    </rPh>
    <rPh sb="5" eb="7">
      <t>キキ</t>
    </rPh>
    <rPh sb="7" eb="8">
      <t>トウ</t>
    </rPh>
    <rPh sb="8" eb="9">
      <t>ホウ</t>
    </rPh>
    <rPh sb="10" eb="12">
      <t>シテイ</t>
    </rPh>
    <rPh sb="12" eb="14">
      <t>コウド</t>
    </rPh>
    <rPh sb="14" eb="16">
      <t>カンリ</t>
    </rPh>
    <rPh sb="16" eb="18">
      <t>イリョウ</t>
    </rPh>
    <rPh sb="18" eb="20">
      <t>キキ</t>
    </rPh>
    <rPh sb="20" eb="21">
      <t>トウ</t>
    </rPh>
    <rPh sb="21" eb="23">
      <t>セイゾウ</t>
    </rPh>
    <phoneticPr fontId="5"/>
  </si>
  <si>
    <t>見積書発行日</t>
    <rPh sb="2" eb="3">
      <t>ショ</t>
    </rPh>
    <phoneticPr fontId="9"/>
  </si>
  <si>
    <t>20ｘｘ/ｘ/ｘ</t>
    <phoneticPr fontId="9"/>
  </si>
  <si>
    <t>見積書番号</t>
    <rPh sb="0" eb="2">
      <t>ミツモリ</t>
    </rPh>
    <rPh sb="2" eb="3">
      <t>ショ</t>
    </rPh>
    <rPh sb="3" eb="5">
      <t>バンゴウ</t>
    </rPh>
    <phoneticPr fontId="9"/>
  </si>
  <si>
    <t>見積番号を記入</t>
    <rPh sb="0" eb="2">
      <t>ミツモリ</t>
    </rPh>
    <rPh sb="2" eb="4">
      <t>バンゴウ</t>
    </rPh>
    <rPh sb="5" eb="7">
      <t>キニュウ</t>
    </rPh>
    <phoneticPr fontId="5"/>
  </si>
  <si>
    <t>対象品目</t>
    <rPh sb="0" eb="2">
      <t>タイショウ</t>
    </rPh>
    <rPh sb="2" eb="4">
      <t>ヒンモク</t>
    </rPh>
    <phoneticPr fontId="9"/>
  </si>
  <si>
    <t>別紙参照</t>
  </si>
  <si>
    <r>
      <t xml:space="preserve">BSI </t>
    </r>
    <r>
      <rPr>
        <b/>
        <sz val="9"/>
        <color theme="1"/>
        <rFont val="Meiryo UI"/>
        <family val="3"/>
        <charset val="128"/>
      </rPr>
      <t>ジャパンの現在の人・日レート</t>
    </r>
    <phoneticPr fontId="39"/>
  </si>
  <si>
    <t>製造所</t>
    <rPh sb="0" eb="3">
      <t>セイゾウショ</t>
    </rPh>
    <phoneticPr fontId="9"/>
  </si>
  <si>
    <t>製造所名称</t>
    <rPh sb="0" eb="2">
      <t>セイゾウ</t>
    </rPh>
    <rPh sb="2" eb="3">
      <t>ショ</t>
    </rPh>
    <rPh sb="3" eb="5">
      <t>メイショウ</t>
    </rPh>
    <phoneticPr fontId="9"/>
  </si>
  <si>
    <t>書面調査</t>
    <rPh sb="0" eb="2">
      <t>ショメン</t>
    </rPh>
    <rPh sb="2" eb="4">
      <t>チョウサ</t>
    </rPh>
    <phoneticPr fontId="39"/>
  </si>
  <si>
    <t>実地調査</t>
    <rPh sb="0" eb="2">
      <t>ジッチ</t>
    </rPh>
    <rPh sb="2" eb="4">
      <t>チョウサ</t>
    </rPh>
    <phoneticPr fontId="9"/>
  </si>
  <si>
    <t>第一段階</t>
    <rPh sb="0" eb="1">
      <t>ダイ</t>
    </rPh>
    <rPh sb="1" eb="4">
      <t>イチダンカイ</t>
    </rPh>
    <phoneticPr fontId="39"/>
  </si>
  <si>
    <t>第二段階</t>
    <rPh sb="0" eb="4">
      <t>ダイニダンカイ</t>
    </rPh>
    <phoneticPr fontId="39"/>
  </si>
  <si>
    <t>準備・報告書作成</t>
    <rPh sb="0" eb="2">
      <t>ジュンビ</t>
    </rPh>
    <rPh sb="3" eb="6">
      <t>ホウコクショ</t>
    </rPh>
    <rPh sb="6" eb="8">
      <t>サクセイ</t>
    </rPh>
    <phoneticPr fontId="39"/>
  </si>
  <si>
    <t>外国製造等事業者</t>
    <rPh sb="0" eb="2">
      <t>ガイコク</t>
    </rPh>
    <rPh sb="2" eb="4">
      <t>セイゾウ</t>
    </rPh>
    <rPh sb="4" eb="5">
      <t>トウ</t>
    </rPh>
    <rPh sb="5" eb="8">
      <t>ジギョウシャ</t>
    </rPh>
    <phoneticPr fontId="5"/>
  </si>
  <si>
    <t>選任でない場合は、非表示</t>
    <rPh sb="0" eb="2">
      <t>センニン</t>
    </rPh>
    <rPh sb="5" eb="7">
      <t>バアイ</t>
    </rPh>
    <rPh sb="9" eb="12">
      <t>ヒヒョウジ</t>
    </rPh>
    <phoneticPr fontId="5"/>
  </si>
  <si>
    <t>不要な行は非表示</t>
    <phoneticPr fontId="5"/>
  </si>
  <si>
    <r>
      <t>O</t>
    </r>
    <r>
      <rPr>
        <sz val="9"/>
        <color theme="1"/>
        <rFont val="Meiryo UI"/>
        <family val="3"/>
        <charset val="128"/>
      </rPr>
      <t>以下はグループ化しています。必要に応じて開いて使用してください</t>
    </r>
    <phoneticPr fontId="5"/>
  </si>
  <si>
    <t>製造所がZ以上の場合は、行追加＆関数をコピーして対応してください</t>
    <phoneticPr fontId="5"/>
  </si>
  <si>
    <r>
      <rPr>
        <sz val="10"/>
        <color theme="1"/>
        <rFont val="Meiryo UI"/>
        <family val="3"/>
        <charset val="128"/>
      </rPr>
      <t>調査費用合計</t>
    </r>
    <rPh sb="0" eb="2">
      <t>チョウサ</t>
    </rPh>
    <rPh sb="2" eb="4">
      <t>ヒヨウ</t>
    </rPh>
    <rPh sb="4" eb="6">
      <t>ゴウケイ</t>
    </rPh>
    <phoneticPr fontId="5"/>
  </si>
  <si>
    <t>基準適合証 / 追加的調査結果証明書発行費用</t>
    <rPh sb="0" eb="2">
      <t>キジュン</t>
    </rPh>
    <rPh sb="2" eb="4">
      <t>テキゴウ</t>
    </rPh>
    <rPh sb="4" eb="5">
      <t>ショウ</t>
    </rPh>
    <rPh sb="8" eb="11">
      <t>ツイカテキ</t>
    </rPh>
    <rPh sb="11" eb="13">
      <t>チョウサ</t>
    </rPh>
    <rPh sb="13" eb="15">
      <t>ケッカ</t>
    </rPh>
    <rPh sb="15" eb="18">
      <t>ショウメイショ</t>
    </rPh>
    <rPh sb="18" eb="20">
      <t>ハッコウ</t>
    </rPh>
    <rPh sb="20" eb="22">
      <t>ヒヨウ</t>
    </rPh>
    <phoneticPr fontId="5"/>
  </si>
  <si>
    <t>認証計画書の枚数を参照して自動計算（1枚につき2万）</t>
    <rPh sb="0" eb="5">
      <t>ニンショウケイカクショ</t>
    </rPh>
    <rPh sb="6" eb="8">
      <t>マイスウ</t>
    </rPh>
    <rPh sb="9" eb="11">
      <t>サンショウ</t>
    </rPh>
    <rPh sb="13" eb="15">
      <t>ジドウ</t>
    </rPh>
    <rPh sb="15" eb="17">
      <t>ケイサン</t>
    </rPh>
    <phoneticPr fontId="5"/>
  </si>
  <si>
    <r>
      <t>総合計</t>
    </r>
    <r>
      <rPr>
        <sz val="9"/>
        <color theme="1"/>
        <rFont val="Meiryo UI"/>
        <family val="3"/>
        <charset val="128"/>
      </rPr>
      <t>（税抜）</t>
    </r>
    <rPh sb="0" eb="3">
      <t>ソウゴウケイゴウケイ</t>
    </rPh>
    <rPh sb="4" eb="6">
      <t>ゼイヌキ</t>
    </rPh>
    <phoneticPr fontId="5"/>
  </si>
  <si>
    <t>※ 別途消費税が加算されます。</t>
    <rPh sb="2" eb="4">
      <t>ベット</t>
    </rPh>
    <phoneticPr fontId="39"/>
  </si>
  <si>
    <t>※ 調査業務に付随する交通費及び宿泊費は、別途実費請求となります。 また、審査員の出張管理費を当社規定に則って請求させていただきます。</t>
    <rPh sb="2" eb="4">
      <t>チョウサ</t>
    </rPh>
    <rPh sb="4" eb="6">
      <t>ギョウム</t>
    </rPh>
    <rPh sb="7" eb="9">
      <t>フズイ</t>
    </rPh>
    <rPh sb="11" eb="14">
      <t>コウツウヒ</t>
    </rPh>
    <rPh sb="14" eb="15">
      <t>オヨ</t>
    </rPh>
    <rPh sb="16" eb="19">
      <t>シュクハクヒ</t>
    </rPh>
    <rPh sb="21" eb="23">
      <t>ベット</t>
    </rPh>
    <rPh sb="23" eb="25">
      <t>ジッピ</t>
    </rPh>
    <rPh sb="25" eb="27">
      <t>セイキュウ</t>
    </rPh>
    <rPh sb="37" eb="40">
      <t>シンサイン</t>
    </rPh>
    <rPh sb="41" eb="43">
      <t>シュッチョウ</t>
    </rPh>
    <rPh sb="43" eb="46">
      <t>カンリヒ</t>
    </rPh>
    <rPh sb="47" eb="49">
      <t>トウシャ</t>
    </rPh>
    <rPh sb="49" eb="51">
      <t>キテイ</t>
    </rPh>
    <rPh sb="52" eb="53">
      <t>ノット</t>
    </rPh>
    <rPh sb="55" eb="57">
      <t>セイキュウ</t>
    </rPh>
    <phoneticPr fontId="39"/>
  </si>
  <si>
    <t>※ QMS適合性調査終了後/照会後、請求書を発行いたします。</t>
    <rPh sb="5" eb="8">
      <t>テキゴウセイ</t>
    </rPh>
    <rPh sb="8" eb="10">
      <t>チョウサ</t>
    </rPh>
    <rPh sb="10" eb="13">
      <t>シュウリョウゴ</t>
    </rPh>
    <rPh sb="14" eb="16">
      <t>ショウカイ</t>
    </rPh>
    <rPh sb="16" eb="17">
      <t>ゴ</t>
    </rPh>
    <rPh sb="18" eb="21">
      <t>セイキュウショ</t>
    </rPh>
    <rPh sb="22" eb="24">
      <t>ハッコウ</t>
    </rPh>
    <phoneticPr fontId="39"/>
  </si>
  <si>
    <t>※ 見積書を提出後、企業プロファイルフォームの情報に変更がある場合は、速やかにBSIへご連絡ください。再見積になる可能性があります。</t>
    <rPh sb="2" eb="5">
      <t>ミツモリショ</t>
    </rPh>
    <rPh sb="6" eb="8">
      <t>テイシュツ</t>
    </rPh>
    <rPh sb="8" eb="9">
      <t>ゴ</t>
    </rPh>
    <rPh sb="10" eb="12">
      <t>キギョウ</t>
    </rPh>
    <rPh sb="23" eb="25">
      <t>ジョウホウ</t>
    </rPh>
    <rPh sb="26" eb="28">
      <t>ヘンコウ</t>
    </rPh>
    <rPh sb="31" eb="33">
      <t>バアイ</t>
    </rPh>
    <rPh sb="35" eb="36">
      <t>スミ</t>
    </rPh>
    <rPh sb="44" eb="46">
      <t>レンラク</t>
    </rPh>
    <rPh sb="51" eb="54">
      <t>サイミツモリ</t>
    </rPh>
    <rPh sb="57" eb="60">
      <t>カノウセイ</t>
    </rPh>
    <phoneticPr fontId="5"/>
  </si>
  <si>
    <t>※ 当見積書は、貴社と弊社との契約の一部を構成し、添付の指定高度管理医療機器等 製造販売認証における「契約条件」に従うものとします。</t>
    <rPh sb="2" eb="3">
      <t>トウ</t>
    </rPh>
    <rPh sb="3" eb="5">
      <t>ミツモリ</t>
    </rPh>
    <rPh sb="5" eb="6">
      <t>ショ</t>
    </rPh>
    <rPh sb="8" eb="10">
      <t>キシャ</t>
    </rPh>
    <rPh sb="11" eb="13">
      <t>ヘイシャ</t>
    </rPh>
    <rPh sb="15" eb="17">
      <t>ケイヤク</t>
    </rPh>
    <rPh sb="18" eb="20">
      <t>イチブ</t>
    </rPh>
    <rPh sb="21" eb="23">
      <t>コウセイ</t>
    </rPh>
    <rPh sb="25" eb="27">
      <t>テンプ</t>
    </rPh>
    <rPh sb="28" eb="30">
      <t>シテイ</t>
    </rPh>
    <rPh sb="30" eb="32">
      <t>コウド</t>
    </rPh>
    <rPh sb="32" eb="34">
      <t>カンリ</t>
    </rPh>
    <rPh sb="34" eb="36">
      <t>イリョウ</t>
    </rPh>
    <rPh sb="36" eb="38">
      <t>キキ</t>
    </rPh>
    <rPh sb="38" eb="39">
      <t>トウ</t>
    </rPh>
    <rPh sb="40" eb="42">
      <t>セイゾウ</t>
    </rPh>
    <rPh sb="42" eb="44">
      <t>ハンバイ</t>
    </rPh>
    <rPh sb="44" eb="46">
      <t>ニンショウ</t>
    </rPh>
    <rPh sb="51" eb="53">
      <t>ケイヤク</t>
    </rPh>
    <rPh sb="53" eb="55">
      <t>ジョウケン</t>
    </rPh>
    <rPh sb="57" eb="58">
      <t>シタガ</t>
    </rPh>
    <phoneticPr fontId="5"/>
  </si>
  <si>
    <t>※ 弊社が申込書を受領した時点で、指定高度管理医療機器等 製造販売認証における「契約条件」に基づき契約成立となります。</t>
    <phoneticPr fontId="5"/>
  </si>
  <si>
    <r>
      <t>&lt;</t>
    </r>
    <r>
      <rPr>
        <sz val="10"/>
        <color theme="1"/>
        <rFont val="Meiryo UI"/>
        <family val="3"/>
        <charset val="128"/>
      </rPr>
      <t>備考＞</t>
    </r>
    <rPh sb="1" eb="3">
      <t>ビコウ</t>
    </rPh>
    <phoneticPr fontId="5"/>
  </si>
  <si>
    <t>製造販売業者名</t>
    <phoneticPr fontId="5"/>
  </si>
  <si>
    <t>〒220-0012</t>
    <phoneticPr fontId="39"/>
  </si>
  <si>
    <t>神奈川県横浜市西区みなとみらい3-7-1</t>
    <rPh sb="0" eb="4">
      <t>カナガワケン</t>
    </rPh>
    <rPh sb="4" eb="7">
      <t>ヨコハマシ</t>
    </rPh>
    <rPh sb="7" eb="9">
      <t>ニシク</t>
    </rPh>
    <phoneticPr fontId="39"/>
  </si>
  <si>
    <t>OCEAN GATE MINATO MIRAI 3階</t>
    <phoneticPr fontId="5"/>
  </si>
  <si>
    <t>署名 / 日付</t>
    <phoneticPr fontId="5"/>
  </si>
  <si>
    <t>BSIグループジャパン株式会社</t>
    <rPh sb="11" eb="15">
      <t>カブシキガイシャ</t>
    </rPh>
    <phoneticPr fontId="39"/>
  </si>
  <si>
    <t>代表取締役社長</t>
  </si>
  <si>
    <t>漆原　将樹</t>
  </si>
  <si>
    <t>部署名　役職</t>
    <phoneticPr fontId="5"/>
  </si>
  <si>
    <r>
      <rPr>
        <sz val="11"/>
        <color theme="1"/>
        <rFont val="Meiryo UI"/>
        <family val="3"/>
        <charset val="128"/>
      </rPr>
      <t>＜別紙＞</t>
    </r>
    <phoneticPr fontId="9"/>
  </si>
  <si>
    <t>対象品目</t>
    <phoneticPr fontId="39"/>
  </si>
  <si>
    <t>製品群区分</t>
    <rPh sb="0" eb="3">
      <t>セイヒングン</t>
    </rPh>
    <rPh sb="3" eb="5">
      <t>クブン</t>
    </rPh>
    <phoneticPr fontId="5"/>
  </si>
  <si>
    <t>製造所</t>
    <rPh sb="0" eb="2">
      <t>セイゾウ</t>
    </rPh>
    <rPh sb="2" eb="3">
      <t>ショ</t>
    </rPh>
    <phoneticPr fontId="9"/>
  </si>
  <si>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</si>
  <si>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</si>
  <si>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</si>
  <si>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</si>
  <si>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</si>
  <si>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</si>
  <si>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</si>
  <si>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</si>
  <si>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</si>
  <si>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</si>
  <si>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</si>
  <si>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</si>
  <si>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</si>
  <si>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</si>
  <si>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</si>
  <si>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</si>
  <si>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</si>
  <si>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</si>
  <si>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</si>
  <si>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</si>
  <si>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</si>
  <si>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</si>
  <si>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</si>
  <si>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</si>
  <si>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</si>
  <si>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</si>
  <si>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販売名：
認証番号：
認証日：</t>
    <phoneticPr fontId="5"/>
  </si>
  <si>
    <t>品目・製造所ともにテンプレート以上ある場合は、都度追加して対応すること</t>
    <rPh sb="0" eb="2">
      <t>ヒンモク</t>
    </rPh>
    <rPh sb="3" eb="5">
      <t>セイゾウ</t>
    </rPh>
    <rPh sb="5" eb="6">
      <t>ショ</t>
    </rPh>
    <rPh sb="15" eb="17">
      <t>イジョウ</t>
    </rPh>
    <rPh sb="19" eb="21">
      <t>バアイ</t>
    </rPh>
    <rPh sb="23" eb="25">
      <t>ツド</t>
    </rPh>
    <rPh sb="25" eb="27">
      <t>ツイカ</t>
    </rPh>
    <rPh sb="29" eb="31">
      <t>タイオウ</t>
    </rPh>
    <phoneticPr fontId="5"/>
  </si>
  <si>
    <t>見　積　書　番　号</t>
    <rPh sb="4" eb="5">
      <t>ショ</t>
    </rPh>
    <phoneticPr fontId="9"/>
  </si>
  <si>
    <t>認 証 計 画 書</t>
    <phoneticPr fontId="9"/>
  </si>
  <si>
    <t>選択</t>
    <rPh sb="0" eb="2">
      <t>センタク</t>
    </rPh>
    <phoneticPr fontId="5"/>
  </si>
  <si>
    <t>定期QMS適合性調査（5年毎更新）</t>
    <rPh sb="0" eb="2">
      <t>テイキ</t>
    </rPh>
    <rPh sb="5" eb="8">
      <t>テキゴウセイ</t>
    </rPh>
    <rPh sb="8" eb="10">
      <t>チョウサ</t>
    </rPh>
    <rPh sb="12" eb="13">
      <t>ネン</t>
    </rPh>
    <rPh sb="13" eb="14">
      <t>ゴト</t>
    </rPh>
    <rPh sb="14" eb="16">
      <t>コウシン</t>
    </rPh>
    <phoneticPr fontId="5"/>
  </si>
  <si>
    <t>医療機器</t>
    <rPh sb="0" eb="2">
      <t>イリョウ</t>
    </rPh>
    <rPh sb="2" eb="4">
      <t>キキ</t>
    </rPh>
    <phoneticPr fontId="5"/>
  </si>
  <si>
    <t>体外診</t>
    <phoneticPr fontId="5"/>
  </si>
  <si>
    <t>製造販売業</t>
    <phoneticPr fontId="5"/>
  </si>
  <si>
    <t>製造販売業者名</t>
  </si>
  <si>
    <t>許可区分</t>
  </si>
  <si>
    <t>許可番号</t>
  </si>
  <si>
    <t>申請品目</t>
    <rPh sb="0" eb="2">
      <t>シンセイ</t>
    </rPh>
    <phoneticPr fontId="5"/>
  </si>
  <si>
    <t>販売名</t>
  </si>
  <si>
    <t>親品目数</t>
    <phoneticPr fontId="5"/>
  </si>
  <si>
    <t>多数ある場合は、別紙参照</t>
    <phoneticPr fontId="5"/>
  </si>
  <si>
    <t>一般的名称</t>
  </si>
  <si>
    <t>JMDNコード</t>
    <phoneticPr fontId="9"/>
  </si>
  <si>
    <t>JMDN コードを記入</t>
  </si>
  <si>
    <t>←親品目が複数ある場合は全て確認して記載。</t>
    <rPh sb="1" eb="2">
      <t>オヤ</t>
    </rPh>
    <rPh sb="2" eb="4">
      <t>ヒンモク</t>
    </rPh>
    <rPh sb="5" eb="7">
      <t>フクスウ</t>
    </rPh>
    <rPh sb="9" eb="11">
      <t>バアイ</t>
    </rPh>
    <rPh sb="12" eb="13">
      <t>スベ</t>
    </rPh>
    <rPh sb="14" eb="16">
      <t>カクニン</t>
    </rPh>
    <rPh sb="18" eb="20">
      <t>キサイ</t>
    </rPh>
    <phoneticPr fontId="5"/>
  </si>
  <si>
    <t>業務区分</t>
    <rPh sb="0" eb="2">
      <t>ギョウム</t>
    </rPh>
    <rPh sb="2" eb="4">
      <t>クブン</t>
    </rPh>
    <phoneticPr fontId="9"/>
  </si>
  <si>
    <t>JAAMEの業務範囲の記載区分</t>
    <phoneticPr fontId="9"/>
  </si>
  <si>
    <t>工程</t>
  </si>
  <si>
    <t>名称 及び 所在地</t>
  </si>
  <si>
    <t>許可/登録番号</t>
    <rPh sb="0" eb="2">
      <t>キョカ</t>
    </rPh>
    <rPh sb="3" eb="5">
      <t>トウロク</t>
    </rPh>
    <rPh sb="5" eb="7">
      <t>バンゴウ</t>
    </rPh>
    <phoneticPr fontId="5"/>
  </si>
  <si>
    <t>従業員数</t>
  </si>
  <si>
    <t>13485・MDSAP/
QMS実地/
QMS書面</t>
    <rPh sb="16" eb="18">
      <t>ジッチ</t>
    </rPh>
    <rPh sb="23" eb="25">
      <t>ショメン</t>
    </rPh>
    <phoneticPr fontId="9"/>
  </si>
  <si>
    <t>品目及び製造工程がISO/MDSAPスコープの範囲内か</t>
    <phoneticPr fontId="5"/>
  </si>
  <si>
    <t>必要があれば高さを調整</t>
    <rPh sb="0" eb="2">
      <t>ヒツヨウ</t>
    </rPh>
    <rPh sb="6" eb="7">
      <t>タカ</t>
    </rPh>
    <rPh sb="9" eb="11">
      <t>チョウセイ</t>
    </rPh>
    <phoneticPr fontId="5"/>
  </si>
  <si>
    <t>製 造 所</t>
    <phoneticPr fontId="5"/>
  </si>
  <si>
    <t>該当製造所がない場合、その行を非表示としてください。</t>
    <phoneticPr fontId="5"/>
  </si>
  <si>
    <t>O以下はグループ化しています。必要に応じて開いて使用してください</t>
    <phoneticPr fontId="5"/>
  </si>
  <si>
    <t>(書面)</t>
    <rPh sb="1" eb="3">
      <t>ショメン</t>
    </rPh>
    <phoneticPr fontId="9"/>
  </si>
  <si>
    <t>(実地）</t>
    <rPh sb="1" eb="3">
      <t>ジッチ</t>
    </rPh>
    <phoneticPr fontId="9"/>
  </si>
  <si>
    <t>一つのSMOで作成
TL/RP</t>
    <rPh sb="0" eb="1">
      <t>ヒト</t>
    </rPh>
    <rPh sb="7" eb="9">
      <t>サクセイ</t>
    </rPh>
    <phoneticPr fontId="9"/>
  </si>
  <si>
    <t>滅菌は必須</t>
    <rPh sb="0" eb="2">
      <t>メッキン</t>
    </rPh>
    <rPh sb="3" eb="5">
      <t>ヒッス</t>
    </rPh>
    <phoneticPr fontId="9"/>
  </si>
  <si>
    <t>実地は必須</t>
    <rPh sb="0" eb="2">
      <t>ジッチ</t>
    </rPh>
    <rPh sb="3" eb="5">
      <t>ヒッス</t>
    </rPh>
    <phoneticPr fontId="9"/>
  </si>
  <si>
    <t>編集用、数式に使用しているので消さないこと</t>
    <rPh sb="0" eb="3">
      <t>ヘンシュウヨウ</t>
    </rPh>
    <rPh sb="4" eb="6">
      <t>スウシキ</t>
    </rPh>
    <rPh sb="7" eb="9">
      <t>シヨウ</t>
    </rPh>
    <rPh sb="15" eb="16">
      <t>ケ</t>
    </rPh>
    <phoneticPr fontId="5"/>
  </si>
  <si>
    <t>QMS調査</t>
  </si>
  <si>
    <t>製造所</t>
  </si>
  <si>
    <t>調査の方法</t>
  </si>
  <si>
    <t>書面調査</t>
    <rPh sb="0" eb="2">
      <t>ショメン</t>
    </rPh>
    <rPh sb="2" eb="4">
      <t>チョウサ</t>
    </rPh>
    <phoneticPr fontId="9"/>
  </si>
  <si>
    <t>Stage1
実地調査</t>
    <rPh sb="7" eb="9">
      <t>ジッチ</t>
    </rPh>
    <rPh sb="9" eb="11">
      <t>チョウサ</t>
    </rPh>
    <phoneticPr fontId="9"/>
  </si>
  <si>
    <t>Stage2
実地調査</t>
    <rPh sb="7" eb="9">
      <t>ジッチ</t>
    </rPh>
    <rPh sb="9" eb="11">
      <t>チョウサ</t>
    </rPh>
    <phoneticPr fontId="9"/>
  </si>
  <si>
    <t>Stage2
準備・報告書
作成</t>
    <rPh sb="7" eb="9">
      <t>ジュンビ</t>
    </rPh>
    <rPh sb="10" eb="13">
      <t>ホウコクショ</t>
    </rPh>
    <rPh sb="14" eb="16">
      <t>サクセイ</t>
    </rPh>
    <phoneticPr fontId="9"/>
  </si>
  <si>
    <t>T-Code</t>
  </si>
  <si>
    <t>P-Code</t>
  </si>
  <si>
    <t>工数設定にかかわる備考</t>
    <rPh sb="0" eb="2">
      <t>コウスウ</t>
    </rPh>
    <rPh sb="2" eb="4">
      <t>セッテイ</t>
    </rPh>
    <rPh sb="9" eb="11">
      <t>ビコウ</t>
    </rPh>
    <phoneticPr fontId="5"/>
  </si>
  <si>
    <t>*Memo</t>
    <phoneticPr fontId="5"/>
  </si>
  <si>
    <t>その他備考</t>
    <rPh sb="2" eb="3">
      <t>タ</t>
    </rPh>
    <rPh sb="3" eb="5">
      <t>ビコウ</t>
    </rPh>
    <phoneticPr fontId="5"/>
  </si>
  <si>
    <t>調査工数</t>
    <rPh sb="0" eb="2">
      <t>チョウサ</t>
    </rPh>
    <phoneticPr fontId="9"/>
  </si>
  <si>
    <t>P37/15D</t>
  </si>
  <si>
    <t>書面</t>
    <phoneticPr fontId="5"/>
  </si>
  <si>
    <t>T37A+T06</t>
    <phoneticPr fontId="9"/>
  </si>
  <si>
    <t>P37/15D</t>
    <phoneticPr fontId="9"/>
  </si>
  <si>
    <t>実地</t>
    <rPh sb="0" eb="2">
      <t>ジッチ</t>
    </rPh>
    <phoneticPr fontId="5"/>
  </si>
  <si>
    <t>T37D</t>
    <phoneticPr fontId="9"/>
  </si>
  <si>
    <t>P37/15D+S916</t>
    <phoneticPr fontId="9"/>
  </si>
  <si>
    <t>不要</t>
    <rPh sb="0" eb="2">
      <t>フヨウ</t>
    </rPh>
    <phoneticPr fontId="5"/>
  </si>
  <si>
    <t>T37E+T38F</t>
    <phoneticPr fontId="9"/>
  </si>
  <si>
    <t>P37/15</t>
    <phoneticPr fontId="9"/>
  </si>
  <si>
    <t>-</t>
    <phoneticPr fontId="9"/>
  </si>
  <si>
    <t>P37/15+P37/07</t>
    <phoneticPr fontId="9"/>
  </si>
  <si>
    <t>O以下はグループ化しています。必要に応じて開いて使用してください</t>
  </si>
  <si>
    <t>*Memoはプランニング時に使用</t>
    <phoneticPr fontId="5"/>
  </si>
  <si>
    <t>基準適合証 / 
追加的調査結果証明書　</t>
    <rPh sb="0" eb="2">
      <t>キジュン</t>
    </rPh>
    <rPh sb="2" eb="4">
      <t>テキゴウ</t>
    </rPh>
    <rPh sb="4" eb="5">
      <t>ショウ</t>
    </rPh>
    <rPh sb="9" eb="12">
      <t>ツイカテキ</t>
    </rPh>
    <rPh sb="12" eb="14">
      <t>チョウサ</t>
    </rPh>
    <rPh sb="14" eb="16">
      <t>ケッカ</t>
    </rPh>
    <rPh sb="16" eb="19">
      <t>ショウメイショ</t>
    </rPh>
    <phoneticPr fontId="9"/>
  </si>
  <si>
    <t>枚数</t>
    <rPh sb="0" eb="2">
      <t>マイスウ</t>
    </rPh>
    <phoneticPr fontId="5"/>
  </si>
  <si>
    <t>←対象品目シートの親品目数から自動表示</t>
    <phoneticPr fontId="5"/>
  </si>
  <si>
    <t>備　考</t>
    <rPh sb="0" eb="1">
      <t>ソナエ</t>
    </rPh>
    <rPh sb="2" eb="3">
      <t>コウ</t>
    </rPh>
    <phoneticPr fontId="5"/>
  </si>
  <si>
    <t>プランナー/
審査員からの申送</t>
    <phoneticPr fontId="9"/>
  </si>
  <si>
    <t xml:space="preserve">見積根拠 </t>
    <phoneticPr fontId="9"/>
  </si>
  <si>
    <t>QMS：</t>
    <phoneticPr fontId="5"/>
  </si>
  <si>
    <t>赤字は使用頻度の多い例文をいれています。</t>
    <phoneticPr fontId="5"/>
  </si>
  <si>
    <t>製販、製造所A・B・C：</t>
    <phoneticPr fontId="5"/>
  </si>
  <si>
    <t>←見積根拠をプルダウンより選択。</t>
    <phoneticPr fontId="5"/>
  </si>
  <si>
    <t>製造所A・B・C：</t>
    <phoneticPr fontId="5"/>
  </si>
  <si>
    <t>←対象品目シートの親品目数から自動表示</t>
    <rPh sb="1" eb="3">
      <t>タイショウ</t>
    </rPh>
    <rPh sb="3" eb="5">
      <t>ヒンモク</t>
    </rPh>
    <rPh sb="9" eb="10">
      <t>オヤ</t>
    </rPh>
    <rPh sb="10" eb="12">
      <t>ヒンモク</t>
    </rPh>
    <rPh sb="12" eb="13">
      <t>スウ</t>
    </rPh>
    <rPh sb="15" eb="17">
      <t>ジドウ</t>
    </rPh>
    <rPh sb="17" eb="19">
      <t>ヒョウジ</t>
    </rPh>
    <phoneticPr fontId="5"/>
  </si>
  <si>
    <t>申請者への提示条件</t>
    <phoneticPr fontId="9"/>
  </si>
  <si>
    <t>履歴</t>
    <phoneticPr fontId="9"/>
  </si>
  <si>
    <t>作　成</t>
  </si>
  <si>
    <t>入力</t>
    <rPh sb="0" eb="2">
      <t>ニュウリョク</t>
    </rPh>
    <phoneticPr fontId="9"/>
  </si>
  <si>
    <t>日　付</t>
  </si>
  <si>
    <t>確認</t>
    <rPh sb="0" eb="2">
      <t>カクニン</t>
    </rPh>
    <phoneticPr fontId="5"/>
  </si>
  <si>
    <t>見積作成トレーニング時に使用</t>
    <rPh sb="0" eb="2">
      <t>ミツモリ</t>
    </rPh>
    <rPh sb="2" eb="4">
      <t>サクセイ</t>
    </rPh>
    <rPh sb="10" eb="11">
      <t>ジ</t>
    </rPh>
    <rPh sb="12" eb="14">
      <t>シヨウ</t>
    </rPh>
    <phoneticPr fontId="5"/>
  </si>
  <si>
    <t>承　認</t>
  </si>
  <si>
    <t>選択</t>
    <rPh sb="0" eb="2">
      <t>センタク</t>
    </rPh>
    <phoneticPr fontId="9"/>
  </si>
  <si>
    <t>鈴木 義明</t>
    <rPh sb="0" eb="2">
      <t>スズキ</t>
    </rPh>
    <rPh sb="3" eb="5">
      <t>ヨシアキ</t>
    </rPh>
    <phoneticPr fontId="5"/>
  </si>
  <si>
    <t>原野　秀之</t>
    <rPh sb="0" eb="2">
      <t>ハラノ</t>
    </rPh>
    <rPh sb="3" eb="5">
      <t>ヒデユキ</t>
    </rPh>
    <phoneticPr fontId="5"/>
  </si>
  <si>
    <t>Assessor Guideance Notes (JP11/05/2012)</t>
  </si>
  <si>
    <t>T-code</t>
  </si>
  <si>
    <t>T06</t>
  </si>
  <si>
    <t>民生用電子機器、オフィス機器製造、及び電線製造を含む光電子電気および光学機器製造</t>
    <rPh sb="0" eb="3">
      <t>ミンセイヨウ</t>
    </rPh>
    <rPh sb="3" eb="5">
      <t>デンシ</t>
    </rPh>
    <rPh sb="5" eb="7">
      <t>キキ</t>
    </rPh>
    <rPh sb="12" eb="14">
      <t>キキ</t>
    </rPh>
    <rPh sb="14" eb="16">
      <t>セイゾウ</t>
    </rPh>
    <rPh sb="17" eb="18">
      <t>オヨ</t>
    </rPh>
    <rPh sb="19" eb="21">
      <t>デンセン</t>
    </rPh>
    <rPh sb="21" eb="23">
      <t>セイゾウ</t>
    </rPh>
    <rPh sb="24" eb="25">
      <t>フク</t>
    </rPh>
    <rPh sb="26" eb="29">
      <t>コウデンシ</t>
    </rPh>
    <rPh sb="29" eb="31">
      <t>デンキ</t>
    </rPh>
    <rPh sb="34" eb="36">
      <t>コウガク</t>
    </rPh>
    <rPh sb="36" eb="38">
      <t>キキ</t>
    </rPh>
    <rPh sb="38" eb="40">
      <t>セイゾウ</t>
    </rPh>
    <phoneticPr fontId="9"/>
  </si>
  <si>
    <t>T37A</t>
  </si>
  <si>
    <t>医療機器―能動 Medical Devices -　Active</t>
    <rPh sb="0" eb="2">
      <t>イリョウ</t>
    </rPh>
    <rPh sb="2" eb="4">
      <t>キキ</t>
    </rPh>
    <rPh sb="5" eb="7">
      <t>ノウドウ</t>
    </rPh>
    <phoneticPr fontId="9"/>
  </si>
  <si>
    <t>T37D</t>
  </si>
  <si>
    <t>医薬品　Pharmaceuticals</t>
    <rPh sb="0" eb="3">
      <t>イヤクヒン</t>
    </rPh>
    <phoneticPr fontId="9"/>
  </si>
  <si>
    <t>T37E</t>
  </si>
  <si>
    <t>医療機器―非能動 Medical Devices -　Passive</t>
    <rPh sb="0" eb="2">
      <t>イリョウ</t>
    </rPh>
    <rPh sb="2" eb="4">
      <t>キキ</t>
    </rPh>
    <rPh sb="5" eb="6">
      <t>ヒ</t>
    </rPh>
    <rPh sb="6" eb="8">
      <t>ノウドウ</t>
    </rPh>
    <phoneticPr fontId="9"/>
  </si>
  <si>
    <t>T38F</t>
  </si>
  <si>
    <t>ゴム及びプラスチックス Rubber and Plastics</t>
    <rPh sb="2" eb="3">
      <t>オヨ</t>
    </rPh>
    <phoneticPr fontId="9"/>
  </si>
  <si>
    <t>BMS/APAC/Japan/HC/005 附属書1</t>
    <rPh sb="22" eb="25">
      <t>フゾクショ</t>
    </rPh>
    <phoneticPr fontId="9"/>
  </si>
  <si>
    <t>医療機器・体外診断医薬品関連 P-code</t>
    <rPh sb="0" eb="2">
      <t>イリョウ</t>
    </rPh>
    <rPh sb="2" eb="4">
      <t>キキ</t>
    </rPh>
    <rPh sb="5" eb="7">
      <t>タイガイ</t>
    </rPh>
    <rPh sb="7" eb="9">
      <t>シンダン</t>
    </rPh>
    <rPh sb="9" eb="12">
      <t>イヤクヒン</t>
    </rPh>
    <rPh sb="12" eb="14">
      <t>カンレン</t>
    </rPh>
    <phoneticPr fontId="9"/>
  </si>
  <si>
    <t>P-code</t>
  </si>
  <si>
    <t>P37/01</t>
  </si>
  <si>
    <t>能動型医療機器</t>
    <rPh sb="0" eb="3">
      <t>ノウドウガタ</t>
    </rPh>
    <rPh sb="3" eb="5">
      <t>イリョウ</t>
    </rPh>
    <rPh sb="5" eb="7">
      <t>キキ</t>
    </rPh>
    <phoneticPr fontId="9"/>
  </si>
  <si>
    <t>P37/02</t>
  </si>
  <si>
    <t>能動型埋め込み医療機器</t>
    <rPh sb="0" eb="3">
      <t>ノウドウガタ</t>
    </rPh>
    <rPh sb="3" eb="4">
      <t>ウ</t>
    </rPh>
    <rPh sb="5" eb="6">
      <t>コ</t>
    </rPh>
    <rPh sb="7" eb="9">
      <t>イリョウ</t>
    </rPh>
    <rPh sb="9" eb="11">
      <t>キキ</t>
    </rPh>
    <phoneticPr fontId="9"/>
  </si>
  <si>
    <t>P37/04</t>
  </si>
  <si>
    <t>非能動型プラスティック医療機器</t>
    <rPh sb="0" eb="1">
      <t>ヒ</t>
    </rPh>
    <rPh sb="1" eb="4">
      <t>ノウドウガタ</t>
    </rPh>
    <rPh sb="11" eb="13">
      <t>イリョウ</t>
    </rPh>
    <rPh sb="13" eb="15">
      <t>キキ</t>
    </rPh>
    <phoneticPr fontId="9"/>
  </si>
  <si>
    <t>P37/05</t>
  </si>
  <si>
    <t>非能動型組織ベース医療機器</t>
    <rPh sb="0" eb="1">
      <t>ヒ</t>
    </rPh>
    <rPh sb="1" eb="4">
      <t>ノウドウガタ</t>
    </rPh>
    <rPh sb="4" eb="6">
      <t>ソシキ</t>
    </rPh>
    <rPh sb="9" eb="11">
      <t>イリョウ</t>
    </rPh>
    <rPh sb="11" eb="13">
      <t>キキ</t>
    </rPh>
    <phoneticPr fontId="9"/>
  </si>
  <si>
    <t>P37/06</t>
  </si>
  <si>
    <t>非能動型金属医療機器</t>
    <rPh sb="0" eb="1">
      <t>ヒ</t>
    </rPh>
    <rPh sb="1" eb="4">
      <t>ノウドウガタ</t>
    </rPh>
    <rPh sb="4" eb="6">
      <t>キンゾク</t>
    </rPh>
    <rPh sb="6" eb="8">
      <t>イリョウ</t>
    </rPh>
    <rPh sb="8" eb="10">
      <t>キキ</t>
    </rPh>
    <phoneticPr fontId="9"/>
  </si>
  <si>
    <t>P37/07</t>
  </si>
  <si>
    <t>滅菌医療機器</t>
    <rPh sb="0" eb="2">
      <t>メッキン</t>
    </rPh>
    <rPh sb="2" eb="4">
      <t>イリョウ</t>
    </rPh>
    <rPh sb="4" eb="6">
      <t>キキ</t>
    </rPh>
    <phoneticPr fontId="9"/>
  </si>
  <si>
    <t>P37/10</t>
  </si>
  <si>
    <t>化学物質ベースの試薬</t>
    <rPh sb="0" eb="2">
      <t>カガク</t>
    </rPh>
    <rPh sb="2" eb="4">
      <t>ブッシツ</t>
    </rPh>
    <rPh sb="8" eb="10">
      <t>シヤク</t>
    </rPh>
    <phoneticPr fontId="9"/>
  </si>
  <si>
    <t>P37/11</t>
  </si>
  <si>
    <t>IVD生物由来試薬</t>
    <rPh sb="3" eb="5">
      <t>セイブツ</t>
    </rPh>
    <rPh sb="5" eb="7">
      <t>ユライ</t>
    </rPh>
    <rPh sb="7" eb="9">
      <t>シヤク</t>
    </rPh>
    <phoneticPr fontId="9"/>
  </si>
  <si>
    <t>P37/15</t>
  </si>
  <si>
    <t>日本国薬事法</t>
    <rPh sb="0" eb="2">
      <t>ニホン</t>
    </rPh>
    <rPh sb="2" eb="3">
      <t>コク</t>
    </rPh>
    <rPh sb="3" eb="6">
      <t>ヤクジホウ</t>
    </rPh>
    <phoneticPr fontId="9"/>
  </si>
  <si>
    <t>製品グループ(Skill category)</t>
    <rPh sb="0" eb="2">
      <t>セイヒン</t>
    </rPh>
    <phoneticPr fontId="9"/>
  </si>
  <si>
    <t>A</t>
  </si>
  <si>
    <t>能動埋め込み機器</t>
    <rPh sb="0" eb="2">
      <t>ノウドウ</t>
    </rPh>
    <rPh sb="2" eb="3">
      <t>ウ</t>
    </rPh>
    <rPh sb="4" eb="5">
      <t>コ</t>
    </rPh>
    <rPh sb="6" eb="8">
      <t>キキ</t>
    </rPh>
    <phoneticPr fontId="9"/>
  </si>
  <si>
    <t>B</t>
  </si>
  <si>
    <t>中枢循環、中枢神経・血管に接触する機器</t>
    <rPh sb="0" eb="2">
      <t>チュウスウ</t>
    </rPh>
    <rPh sb="2" eb="4">
      <t>ジュンカン</t>
    </rPh>
    <rPh sb="5" eb="7">
      <t>チュウスウ</t>
    </rPh>
    <rPh sb="7" eb="9">
      <t>シンケイ</t>
    </rPh>
    <rPh sb="10" eb="12">
      <t>ケッカン</t>
    </rPh>
    <rPh sb="13" eb="15">
      <t>セッショク</t>
    </rPh>
    <rPh sb="17" eb="19">
      <t>キキ</t>
    </rPh>
    <phoneticPr fontId="9"/>
  </si>
  <si>
    <t>C</t>
  </si>
  <si>
    <t>整形外科用埋め込み機器</t>
    <rPh sb="0" eb="2">
      <t>セイケイ</t>
    </rPh>
    <rPh sb="2" eb="5">
      <t>ゲカヨウ</t>
    </rPh>
    <rPh sb="5" eb="6">
      <t>ウ</t>
    </rPh>
    <rPh sb="7" eb="8">
      <t>コ</t>
    </rPh>
    <rPh sb="9" eb="11">
      <t>キキ</t>
    </rPh>
    <phoneticPr fontId="9"/>
  </si>
  <si>
    <t>D</t>
  </si>
  <si>
    <t>その他非能動埋め込み機器</t>
    <rPh sb="2" eb="3">
      <t>タ</t>
    </rPh>
    <rPh sb="3" eb="4">
      <t>ヒ</t>
    </rPh>
    <rPh sb="4" eb="6">
      <t>ノウドウ</t>
    </rPh>
    <rPh sb="6" eb="7">
      <t>ウ</t>
    </rPh>
    <rPh sb="8" eb="9">
      <t>コ</t>
    </rPh>
    <rPh sb="10" eb="12">
      <t>キキ</t>
    </rPh>
    <phoneticPr fontId="9"/>
  </si>
  <si>
    <t>E</t>
  </si>
  <si>
    <t>単回使用機器及び投薬セット</t>
    <rPh sb="0" eb="1">
      <t>タン</t>
    </rPh>
    <rPh sb="1" eb="2">
      <t>カイ</t>
    </rPh>
    <rPh sb="2" eb="4">
      <t>シヨウ</t>
    </rPh>
    <rPh sb="4" eb="6">
      <t>キキ</t>
    </rPh>
    <rPh sb="6" eb="7">
      <t>オヨ</t>
    </rPh>
    <rPh sb="8" eb="10">
      <t>トウヤク</t>
    </rPh>
    <phoneticPr fontId="9"/>
  </si>
  <si>
    <t>F</t>
  </si>
  <si>
    <t>他のカテゴリーでカバーされない一般的機器</t>
    <rPh sb="0" eb="1">
      <t>タ</t>
    </rPh>
    <rPh sb="15" eb="18">
      <t>イッパンテキ</t>
    </rPh>
    <rPh sb="18" eb="20">
      <t>キキ</t>
    </rPh>
    <phoneticPr fontId="9"/>
  </si>
  <si>
    <t>G</t>
  </si>
  <si>
    <t>眼科用機器</t>
    <rPh sb="0" eb="2">
      <t>ガンカ</t>
    </rPh>
    <rPh sb="2" eb="3">
      <t>ヨウ</t>
    </rPh>
    <rPh sb="3" eb="5">
      <t>キキ</t>
    </rPh>
    <phoneticPr fontId="9"/>
  </si>
  <si>
    <t>I</t>
  </si>
  <si>
    <t>包帯、傷手当用製品</t>
    <rPh sb="0" eb="2">
      <t>ホウタイ</t>
    </rPh>
    <rPh sb="3" eb="4">
      <t>キズ</t>
    </rPh>
    <rPh sb="4" eb="6">
      <t>テアテ</t>
    </rPh>
    <rPh sb="6" eb="7">
      <t>ヨウ</t>
    </rPh>
    <rPh sb="7" eb="9">
      <t>セイヒン</t>
    </rPh>
    <phoneticPr fontId="9"/>
  </si>
  <si>
    <t>J</t>
  </si>
  <si>
    <t>歯科用材料・機器</t>
    <rPh sb="0" eb="2">
      <t>シカ</t>
    </rPh>
    <rPh sb="2" eb="3">
      <t>ヨウ</t>
    </rPh>
    <rPh sb="3" eb="5">
      <t>ザイリョウ</t>
    </rPh>
    <rPh sb="6" eb="8">
      <t>キキ</t>
    </rPh>
    <phoneticPr fontId="9"/>
  </si>
  <si>
    <t>K</t>
  </si>
  <si>
    <t>麻酔及び生命維持システム</t>
    <rPh sb="0" eb="2">
      <t>マスイ</t>
    </rPh>
    <rPh sb="2" eb="3">
      <t>オヨ</t>
    </rPh>
    <rPh sb="4" eb="6">
      <t>セイメイ</t>
    </rPh>
    <rPh sb="6" eb="8">
      <t>イジ</t>
    </rPh>
    <phoneticPr fontId="9"/>
  </si>
  <si>
    <t>L</t>
  </si>
  <si>
    <t>医用電子システム・機器</t>
    <rPh sb="0" eb="2">
      <t>イヨウ</t>
    </rPh>
    <rPh sb="2" eb="4">
      <t>デンシ</t>
    </rPh>
    <rPh sb="9" eb="11">
      <t>キキ</t>
    </rPh>
    <phoneticPr fontId="9"/>
  </si>
  <si>
    <t>O</t>
  </si>
  <si>
    <t>放射線治療用装置</t>
    <rPh sb="0" eb="3">
      <t>ホウシャセン</t>
    </rPh>
    <rPh sb="3" eb="6">
      <t>チリョウヨウ</t>
    </rPh>
    <rPh sb="6" eb="8">
      <t>ソウチ</t>
    </rPh>
    <phoneticPr fontId="9"/>
  </si>
  <si>
    <t>P</t>
  </si>
  <si>
    <t>医薬品及び化学物質ベースの機器</t>
    <rPh sb="0" eb="3">
      <t>イヤクヒン</t>
    </rPh>
    <rPh sb="3" eb="4">
      <t>オヨ</t>
    </rPh>
    <rPh sb="5" eb="7">
      <t>カガク</t>
    </rPh>
    <rPh sb="7" eb="9">
      <t>ブッシツ</t>
    </rPh>
    <rPh sb="13" eb="15">
      <t>キキ</t>
    </rPh>
    <phoneticPr fontId="9"/>
  </si>
  <si>
    <t>R</t>
  </si>
  <si>
    <t>ラテックス製品</t>
    <rPh sb="5" eb="7">
      <t>セイヒン</t>
    </rPh>
    <phoneticPr fontId="9"/>
  </si>
  <si>
    <t>S</t>
  </si>
  <si>
    <t>滅菌製品・プロセス</t>
    <rPh sb="0" eb="2">
      <t>メッキン</t>
    </rPh>
    <rPh sb="2" eb="4">
      <t>セイヒン</t>
    </rPh>
    <phoneticPr fontId="9"/>
  </si>
  <si>
    <t>BMS/APAC/Japan/HC/005 附属書2</t>
    <rPh sb="22" eb="25">
      <t>フゾクショ</t>
    </rPh>
    <phoneticPr fontId="9"/>
  </si>
  <si>
    <t>厚生労働省による認証業務区分とP-code、Tcode、skill categotyとの関連</t>
    <rPh sb="0" eb="2">
      <t>コウセイ</t>
    </rPh>
    <rPh sb="2" eb="5">
      <t>ロウドウショウ</t>
    </rPh>
    <rPh sb="8" eb="10">
      <t>ニンショウ</t>
    </rPh>
    <rPh sb="10" eb="12">
      <t>ギョウム</t>
    </rPh>
    <rPh sb="12" eb="14">
      <t>クブン</t>
    </rPh>
    <rPh sb="44" eb="46">
      <t>カンレン</t>
    </rPh>
    <phoneticPr fontId="9"/>
  </si>
  <si>
    <t>医療機器</t>
    <rPh sb="0" eb="2">
      <t>イリョウ</t>
    </rPh>
    <rPh sb="2" eb="4">
      <t>キキ</t>
    </rPh>
    <phoneticPr fontId="9"/>
  </si>
  <si>
    <t>JIS T0601-1 適用</t>
    <rPh sb="12" eb="14">
      <t>テキヨウ</t>
    </rPh>
    <phoneticPr fontId="9"/>
  </si>
  <si>
    <t>T37A+T06</t>
  </si>
  <si>
    <t>JIS T0601-1 不適用</t>
    <rPh sb="12" eb="13">
      <t>フ</t>
    </rPh>
    <rPh sb="13" eb="15">
      <t>テキヨウ</t>
    </rPh>
    <phoneticPr fontId="9"/>
  </si>
  <si>
    <t>-</t>
  </si>
  <si>
    <t>--</t>
  </si>
  <si>
    <t>K,L</t>
  </si>
  <si>
    <t>T37D or T37E+T38F</t>
  </si>
  <si>
    <t>E,F</t>
  </si>
  <si>
    <t>医用電気機器</t>
    <rPh sb="0" eb="2">
      <t>イヨウ</t>
    </rPh>
    <rPh sb="2" eb="4">
      <t>デンキ</t>
    </rPh>
    <rPh sb="4" eb="6">
      <t>キキ</t>
    </rPh>
    <phoneticPr fontId="9"/>
  </si>
  <si>
    <t>施設用機器</t>
    <rPh sb="0" eb="3">
      <t>シセツヨウ</t>
    </rPh>
    <rPh sb="3" eb="5">
      <t>キキ</t>
    </rPh>
    <phoneticPr fontId="9"/>
  </si>
  <si>
    <t>P37/01, P37/07</t>
  </si>
  <si>
    <t>L (S)</t>
  </si>
  <si>
    <t>非能動埋め込み機器</t>
    <rPh sb="0" eb="1">
      <t>ヒ</t>
    </rPh>
    <rPh sb="1" eb="3">
      <t>ノウドウ</t>
    </rPh>
    <rPh sb="3" eb="4">
      <t>ウ</t>
    </rPh>
    <rPh sb="5" eb="6">
      <t>コ</t>
    </rPh>
    <rPh sb="7" eb="9">
      <t>キキ</t>
    </rPh>
    <phoneticPr fontId="9"/>
  </si>
  <si>
    <t>C,D</t>
  </si>
  <si>
    <t>眼科及び視覚用機器</t>
    <rPh sb="0" eb="2">
      <t>ガンカ</t>
    </rPh>
    <rPh sb="2" eb="3">
      <t>オヨ</t>
    </rPh>
    <rPh sb="4" eb="6">
      <t>シカク</t>
    </rPh>
    <rPh sb="6" eb="7">
      <t>ヨウ</t>
    </rPh>
    <rPh sb="7" eb="9">
      <t>キキ</t>
    </rPh>
    <phoneticPr fontId="9"/>
  </si>
  <si>
    <t>G, L</t>
  </si>
  <si>
    <t>再生使用可能機器</t>
    <rPh sb="0" eb="2">
      <t>サイセイ</t>
    </rPh>
    <rPh sb="2" eb="4">
      <t>シヨウ</t>
    </rPh>
    <rPh sb="4" eb="6">
      <t>カノウ</t>
    </rPh>
    <rPh sb="6" eb="8">
      <t>キキ</t>
    </rPh>
    <phoneticPr fontId="9"/>
  </si>
  <si>
    <t>単回使用機器</t>
    <rPh sb="0" eb="1">
      <t>タン</t>
    </rPh>
    <rPh sb="1" eb="2">
      <t>カイ</t>
    </rPh>
    <rPh sb="2" eb="4">
      <t>シヨウ</t>
    </rPh>
    <rPh sb="4" eb="6">
      <t>キキ</t>
    </rPh>
    <phoneticPr fontId="9"/>
  </si>
  <si>
    <t>E,R</t>
  </si>
  <si>
    <t>家庭用マッサージ器、家庭用電気治療器およびその関連機器</t>
    <rPh sb="0" eb="3">
      <t>カテイヨウ</t>
    </rPh>
    <rPh sb="8" eb="9">
      <t>キ</t>
    </rPh>
    <rPh sb="10" eb="13">
      <t>カテイヨウ</t>
    </rPh>
    <rPh sb="13" eb="15">
      <t>デンキ</t>
    </rPh>
    <rPh sb="15" eb="18">
      <t>チリョウキ</t>
    </rPh>
    <rPh sb="23" eb="25">
      <t>カンレン</t>
    </rPh>
    <rPh sb="25" eb="27">
      <t>キキ</t>
    </rPh>
    <phoneticPr fontId="9"/>
  </si>
  <si>
    <t>補聴器</t>
    <rPh sb="0" eb="3">
      <t>ホチョウキ</t>
    </rPh>
    <phoneticPr fontId="9"/>
  </si>
  <si>
    <t>放射線及び画像診断機</t>
    <rPh sb="0" eb="3">
      <t>ホウシャセン</t>
    </rPh>
    <rPh sb="3" eb="4">
      <t>オヨ</t>
    </rPh>
    <rPh sb="5" eb="7">
      <t>ガゾウ</t>
    </rPh>
    <rPh sb="7" eb="9">
      <t>シンダン</t>
    </rPh>
    <rPh sb="9" eb="10">
      <t>キ</t>
    </rPh>
    <phoneticPr fontId="9"/>
  </si>
  <si>
    <t>体外診断医薬品</t>
    <rPh sb="0" eb="2">
      <t>タイガイ</t>
    </rPh>
    <rPh sb="2" eb="4">
      <t>シンダン</t>
    </rPh>
    <rPh sb="4" eb="7">
      <t>イヤクヒン</t>
    </rPh>
    <phoneticPr fontId="9"/>
  </si>
  <si>
    <t>選択してください。</t>
    <rPh sb="0" eb="2">
      <t>センタク</t>
    </rPh>
    <phoneticPr fontId="9"/>
  </si>
  <si>
    <t>書面</t>
    <rPh sb="0" eb="2">
      <t>ショメン</t>
    </rPh>
    <phoneticPr fontId="9"/>
  </si>
  <si>
    <t>St1</t>
    <phoneticPr fontId="9"/>
  </si>
  <si>
    <t>St2</t>
    <phoneticPr fontId="9"/>
  </si>
  <si>
    <t>RP</t>
    <phoneticPr fontId="9"/>
  </si>
  <si>
    <t>標準工数</t>
    <rPh sb="0" eb="2">
      <t>ヒョウジュン</t>
    </rPh>
    <rPh sb="2" eb="4">
      <t>コウスウ</t>
    </rPh>
    <phoneticPr fontId="9"/>
  </si>
  <si>
    <t>ISO 13485取得ありのため書面各0.5人日。</t>
    <rPh sb="18" eb="19">
      <t>カク</t>
    </rPh>
    <phoneticPr fontId="9"/>
  </si>
  <si>
    <t>ISO 13485取得ありのため、MDD下のNBを考慮し書面各0.5人日。</t>
    <rPh sb="30" eb="31">
      <t>カク</t>
    </rPh>
    <phoneticPr fontId="9"/>
  </si>
  <si>
    <t>3年以内のQMS実地調査実績ありのため書面各0.5人日。</t>
    <rPh sb="21" eb="22">
      <t>カク</t>
    </rPh>
    <phoneticPr fontId="9"/>
  </si>
  <si>
    <t>ISO 13485取得あり、今回申請品目はScope範囲外だが同等リスク製品の活動（●●と同じ製品群（●-●-XX）の製品が含まれていること）が確認できるため、書面0.5人日。</t>
    <phoneticPr fontId="9"/>
  </si>
  <si>
    <t>加算</t>
    <rPh sb="0" eb="2">
      <t>カサン</t>
    </rPh>
    <phoneticPr fontId="9"/>
  </si>
  <si>
    <t>CEマーキングNBでない審査機関のISO 13485審査の妥当性を確認するために、書面標準工数0.5+過去3年分の審査報告書レビュー工数0.5＝書面1.0人日。</t>
    <phoneticPr fontId="9"/>
  </si>
  <si>
    <t>ISO 13485のScopeに申請品目が含まれないため書面標準工数0.5に追加確認のための0.5人日を追加し、書面1.0人日</t>
    <rPh sb="16" eb="20">
      <t>シンセイヒンモク</t>
    </rPh>
    <rPh sb="21" eb="22">
      <t>フク</t>
    </rPh>
    <rPh sb="38" eb="40">
      <t>ツイカ</t>
    </rPh>
    <rPh sb="40" eb="42">
      <t>カクニン</t>
    </rPh>
    <rPh sb="49" eb="50">
      <t>ニン</t>
    </rPh>
    <rPh sb="50" eb="51">
      <t>ニチ</t>
    </rPh>
    <rPh sb="52" eb="54">
      <t>ツイカ</t>
    </rPh>
    <rPh sb="56" eb="58">
      <t>ショメン</t>
    </rPh>
    <rPh sb="61" eb="62">
      <t>ニン</t>
    </rPh>
    <rPh sb="62" eb="63">
      <t>ニチ</t>
    </rPh>
    <phoneticPr fontId="9"/>
  </si>
  <si>
    <t>加算or調査方法変更</t>
    <rPh sb="0" eb="2">
      <t>カサン</t>
    </rPh>
    <rPh sb="4" eb="6">
      <t>チョウサ</t>
    </rPh>
    <rPh sb="6" eb="8">
      <t>ホウホウ</t>
    </rPh>
    <rPh sb="8" eb="10">
      <t>ヘンコウ</t>
    </rPh>
    <phoneticPr fontId="9"/>
  </si>
  <si>
    <t>類似品の回収が製造所に起因しQMSの安定性に疑義があるため、書面標準工数0.5人日+●人日追加＝書面●人日。</t>
    <rPh sb="0" eb="3">
      <t>ルイジヒン</t>
    </rPh>
    <rPh sb="4" eb="6">
      <t>カイシュウ</t>
    </rPh>
    <rPh sb="7" eb="10">
      <t>セイゾウショ</t>
    </rPh>
    <rPh sb="11" eb="13">
      <t>キイン</t>
    </rPh>
    <rPh sb="18" eb="21">
      <t>アンテイセイ</t>
    </rPh>
    <rPh sb="22" eb="24">
      <t>ギギ</t>
    </rPh>
    <rPh sb="39" eb="41">
      <t>ニンニチ</t>
    </rPh>
    <rPh sb="43" eb="45">
      <t>ニンニチ</t>
    </rPh>
    <rPh sb="45" eb="47">
      <t>ツイカ</t>
    </rPh>
    <rPh sb="48" eb="50">
      <t>ショメン</t>
    </rPh>
    <rPh sb="51" eb="53">
      <t>ニンニチ</t>
    </rPh>
    <phoneticPr fontId="9"/>
  </si>
  <si>
    <t>実地(St1+St2)</t>
    <rPh sb="0" eb="2">
      <t>ジッチ</t>
    </rPh>
    <phoneticPr fontId="9"/>
  </si>
  <si>
    <t>製販</t>
    <phoneticPr fontId="9"/>
  </si>
  <si>
    <t>実地(St1+St2)・製販(←最後に削除する)：
ISO 13485および3年以内のQMS実地調査実績なしのため、実地調査設定。Stage1実地：1.0人日、Stage2実地：1.0人日、準備・書類作成工数：1.0人日を設定する。</t>
    <rPh sb="16" eb="18">
      <t>サイゴ</t>
    </rPh>
    <rPh sb="19" eb="21">
      <t>サクジョ</t>
    </rPh>
    <rPh sb="71" eb="73">
      <t>ジッチ</t>
    </rPh>
    <rPh sb="77" eb="78">
      <t>ニン</t>
    </rPh>
    <rPh sb="78" eb="79">
      <t>ニチ</t>
    </rPh>
    <rPh sb="86" eb="88">
      <t>ジッチ</t>
    </rPh>
    <rPh sb="92" eb="93">
      <t>ニン</t>
    </rPh>
    <rPh sb="93" eb="94">
      <t>ニチ</t>
    </rPh>
    <rPh sb="95" eb="97">
      <t>ジュンビ</t>
    </rPh>
    <rPh sb="98" eb="100">
      <t>ショルイ</t>
    </rPh>
    <rPh sb="100" eb="102">
      <t>サクセイ</t>
    </rPh>
    <rPh sb="102" eb="104">
      <t>コウスウ</t>
    </rPh>
    <rPh sb="108" eb="109">
      <t>ニン</t>
    </rPh>
    <rPh sb="109" eb="110">
      <t>ニチ</t>
    </rPh>
    <rPh sb="111" eb="113">
      <t>セッテイ</t>
    </rPh>
    <phoneticPr fontId="9"/>
  </si>
  <si>
    <t>製販（生物由来）</t>
    <rPh sb="0" eb="2">
      <t>セイハン</t>
    </rPh>
    <rPh sb="3" eb="5">
      <t>セイブツ</t>
    </rPh>
    <rPh sb="5" eb="7">
      <t>ユライ</t>
    </rPh>
    <phoneticPr fontId="9"/>
  </si>
  <si>
    <t>実地(St1+St2)・製販（生物由来）(←最後に削除する)：
ISO 13485および3年以内のQMS実地調査実績なしのため、実地調査設定。Stage1実地：1.0人日、実地調査標準工数（1.0人日）＋生物由来医療機器等確認のための追加工数（+0.5人日）＝Stage2：1.5人日、準備・報告書作成工数：1.0人日を設定する。</t>
    <rPh sb="15" eb="19">
      <t>セイブツユライ</t>
    </rPh>
    <rPh sb="22" eb="24">
      <t>サイゴ</t>
    </rPh>
    <rPh sb="25" eb="27">
      <t>サクジョ</t>
    </rPh>
    <rPh sb="77" eb="79">
      <t>ジッチ</t>
    </rPh>
    <rPh sb="83" eb="84">
      <t>ニン</t>
    </rPh>
    <rPh sb="84" eb="85">
      <t>ニチ</t>
    </rPh>
    <rPh sb="102" eb="104">
      <t>セイブツ</t>
    </rPh>
    <rPh sb="104" eb="106">
      <t>ユライ</t>
    </rPh>
    <rPh sb="106" eb="108">
      <t>イリョウ</t>
    </rPh>
    <rPh sb="108" eb="110">
      <t>キキ</t>
    </rPh>
    <rPh sb="110" eb="111">
      <t>トウ</t>
    </rPh>
    <rPh sb="111" eb="113">
      <t>カクニン</t>
    </rPh>
    <phoneticPr fontId="9"/>
  </si>
  <si>
    <t>実地(St1+St2)・製造所(←最後に削除する)：
ISO 13485および3年以内のQMS実地調査実績なしのため、実地調査設定。Stage1実地：1.0人日、Stage2実地：2.0人日、準備・書類作成工数：1.0人日を設定する。</t>
    <rPh sb="72" eb="74">
      <t>ジッチ</t>
    </rPh>
    <rPh sb="78" eb="79">
      <t>ニン</t>
    </rPh>
    <rPh sb="79" eb="80">
      <t>ニチ</t>
    </rPh>
    <rPh sb="87" eb="89">
      <t>ジッチ</t>
    </rPh>
    <rPh sb="93" eb="94">
      <t>ニン</t>
    </rPh>
    <rPh sb="94" eb="95">
      <t>ニチ</t>
    </rPh>
    <rPh sb="96" eb="98">
      <t>ジュンビ</t>
    </rPh>
    <rPh sb="99" eb="101">
      <t>ショルイ</t>
    </rPh>
    <rPh sb="101" eb="103">
      <t>サクセイ</t>
    </rPh>
    <rPh sb="103" eb="105">
      <t>コウスウ</t>
    </rPh>
    <rPh sb="109" eb="110">
      <t>ニン</t>
    </rPh>
    <rPh sb="110" eb="111">
      <t>ニチ</t>
    </rPh>
    <rPh sb="112" eb="114">
      <t>セッテイ</t>
    </rPh>
    <phoneticPr fontId="9"/>
  </si>
  <si>
    <t>製造所（製販と同一所在地）</t>
    <rPh sb="0" eb="3">
      <t>セイゾウショ</t>
    </rPh>
    <phoneticPr fontId="9"/>
  </si>
  <si>
    <t>実地(St1+St2)・製造所（製販と同一所在地）(←最後に削除する)：
ISO 13485および3年以内のQMS実地調査実績なしのため、実地調査設定。Stage1実地：1.0人日、実地標準工数（2.0人日）から製販と同一所在地かつ単一QMSのため削減（ー0.5人日）＝Stage2実地：1.5人日。Stage1工数と準備・書類作成工数は製販の工数に包含する。</t>
    <rPh sb="124" eb="126">
      <t>サクゲン</t>
    </rPh>
    <rPh sb="141" eb="143">
      <t>ジッチ</t>
    </rPh>
    <phoneticPr fontId="9"/>
  </si>
  <si>
    <t>製造所（生物由来）</t>
    <phoneticPr fontId="9"/>
  </si>
  <si>
    <t>実地(St1+St2)・製造所（製販と同一所在地）(←最後に削除する)：
ISO 13485および3年以内のQMS実地調査実績なしのため、実地調査設定。Stage1実地：1.0人日、実地調査標準工数（2.0人日）＋生物由来医療機器等確認のための追加工数（+0.5人日）＝Stage2：2.5人日、準備・報告書作成工数：1.0人日を設定する。</t>
    <phoneticPr fontId="9"/>
  </si>
  <si>
    <t>製造所（製販と同一所在地+生物由来）</t>
    <rPh sb="0" eb="3">
      <t>セイゾウショ</t>
    </rPh>
    <rPh sb="13" eb="17">
      <t>セイブツユライ</t>
    </rPh>
    <phoneticPr fontId="9"/>
  </si>
  <si>
    <t>実地(St1+St2)・製造所（製販と同一所在地+生物由来）(←最後に削除する)：
ISO 13485および3年以内のQMS実地調査実績なしのため、実地調査設定。Stage1実地：1.0人日、実地調査標準工数（2.0人日）から製販と同一所在地かつ単一QMSのため削減（ー0.5人日）＋生物由来医療機器等確認のための追加工数（+0.5人日）＝Stage2：2.0人日。Stage1工数と準備・書類作成工数は製販の工数に包含する。</t>
    <rPh sb="25" eb="29">
      <t>セイブツユライ</t>
    </rPh>
    <phoneticPr fontId="9"/>
  </si>
  <si>
    <t>製造所（設計のみ）</t>
    <rPh sb="0" eb="3">
      <t>セイゾウショ</t>
    </rPh>
    <rPh sb="4" eb="6">
      <t>セッケイ</t>
    </rPh>
    <phoneticPr fontId="9"/>
  </si>
  <si>
    <t>実地(St1+St2)・製造所（設計のみ）(←最後に削除する)：
ISO 13485及び3年以内のQMS実地調査実績なしのため、実地調査設定。Stage1実地：1.0人日、実地標準工数（2.0人日）から活動は設計のみに限定されているため削減（ー1.0人日）＝Stage2実地：1.0人日、準備・書類作成工数：1.0人日を設定する。</t>
    <rPh sb="88" eb="90">
      <t>ジッチ</t>
    </rPh>
    <rPh sb="94" eb="95">
      <t>ニン</t>
    </rPh>
    <rPh sb="95" eb="96">
      <t>ニチ</t>
    </rPh>
    <rPh sb="107" eb="109">
      <t>ニンニチ</t>
    </rPh>
    <rPh sb="129" eb="131">
      <t>サクゲン</t>
    </rPh>
    <rPh sb="157" eb="159">
      <t>ジュンビ</t>
    </rPh>
    <rPh sb="160" eb="162">
      <t>ショルイ</t>
    </rPh>
    <rPh sb="162" eb="164">
      <t>サクセイコウスウニンニチセッテイ</t>
    </rPh>
    <phoneticPr fontId="9"/>
  </si>
  <si>
    <t>製造所（設計のみ、製販と同一所在地）</t>
    <rPh sb="0" eb="3">
      <t>セイゾウショ</t>
    </rPh>
    <rPh sb="4" eb="6">
      <t>セッケイ</t>
    </rPh>
    <rPh sb="9" eb="11">
      <t>セイハン</t>
    </rPh>
    <rPh sb="12" eb="14">
      <t>ドウイツ</t>
    </rPh>
    <rPh sb="14" eb="17">
      <t>ショザイチ</t>
    </rPh>
    <phoneticPr fontId="9"/>
  </si>
  <si>
    <t>実地(St1+St2)・製造所（設計のみ、製販と同一所在地）(←最後に削除する)：
ISO 13485および3年以内のQMS実地調査実績なしのため、実地調査設定。実地標準工数（2.0人日）から製販と同一所在地かつ単一QMSのため削減（ー0.5人日）かつ工程は設計のみのため削減（ー1.0人日）＝Stage2実地：0.5人日。Stage1工数と準備・書類作成工数は製販の工数に包含する。</t>
    <rPh sb="114" eb="116">
      <t>サクゲン</t>
    </rPh>
    <rPh sb="136" eb="138">
      <t>サクゲン</t>
    </rPh>
    <rPh sb="153" eb="155">
      <t>ジッチ</t>
    </rPh>
    <phoneticPr fontId="9"/>
  </si>
  <si>
    <t>実地(St2)</t>
    <rPh sb="0" eb="2">
      <t>ジッチ</t>
    </rPh>
    <phoneticPr fontId="9"/>
  </si>
  <si>
    <t>実地(St2)・製販(←最後に削除する)：
ISO 13485および3年以内のQMS実地調査実績なしのため、、実地調査設定。Stage2実地調査標準工数：1.0人日、準備・書類作成工数：1.0人日を設定する。QMS調査実績ありのため、QMSの構築は確認済であることを考慮し、Stage1は設定しない。</t>
    <phoneticPr fontId="9"/>
  </si>
  <si>
    <t>製販（改正後QMS省令）</t>
    <rPh sb="3" eb="6">
      <t>カイセイゴ</t>
    </rPh>
    <rPh sb="9" eb="11">
      <t>ショウレイ</t>
    </rPh>
    <phoneticPr fontId="9"/>
  </si>
  <si>
    <t>実地(St2)・製販（改正後QMS省令）(←最後に削除する)：
ISO 13485及び3年以内のQMS実地調査実績なしのため、実地調査設定。実地調査標準工数（1.0人日）＋QMS省令改正対応確認のための追加工数（+0.5人日）＝Stage2：1.5人日、準備・報告書作成工数：1.0人日を設定する。QMS調査実績ありのため、QMSの構築は確認済であることを考慮し、Stage1は設定しない。</t>
    <phoneticPr fontId="9"/>
  </si>
  <si>
    <t>実地(St2)・製販（生物由来）(←最後に削除する)：
ISO 13485および3年以内のQMS実地調査実績なしのため、、実地調査設定。Stage2実地調査標準工数：1.0人日）＋生物由来医療機器等確認のための追加工数（+0.5人日）＝Stage2：1.5人日、準備・書類作成工数：1.0人日を設定する。QMS調査実績ありのため、QMSの構築は確認済であることを考慮し、Stage1は設定しない。</t>
    <phoneticPr fontId="9"/>
  </si>
  <si>
    <t>製販（改正後QMS省令+生物由来）</t>
    <rPh sb="3" eb="6">
      <t>カイセイゴ</t>
    </rPh>
    <rPh sb="9" eb="11">
      <t>ショウレイ</t>
    </rPh>
    <phoneticPr fontId="9"/>
  </si>
  <si>
    <t>実地(St2)・製販（改正後QMS省令+生物由来）(←最後に削除する)：
ISO 13485及び3年以内のQMS実地調査実績なしのため、実地調査設定。実地調査標準工数（1.0人日）＋QMS省令改正対応確認のための追加工数（+0.5人日）＋生物由来医療機器等確認のための追加工数（+0.5人日）＝Stage2：2.0人日、準備・報告書作成工数：1.0人日を設定する。QMS調査実績ありのため、QMSの構築は確認済であることを考慮し、Stage1は設定しない。</t>
    <rPh sb="20" eb="24">
      <t>セイブツユライ</t>
    </rPh>
    <phoneticPr fontId="9"/>
  </si>
  <si>
    <t>実地(St2)・製造所(←最後に削除する)：
ISO 13485及び3年以内のQMS実地調査実績なしのため、、実地調査設定。Stage2実地：2.0人日、準備・書類作成工数：1.0人日を設定する。QMS調査実績ありのため、QMSの構築は確認済であることを考慮し、Stage1は設定しない。</t>
    <rPh sb="68" eb="70">
      <t>ジッチ</t>
    </rPh>
    <rPh sb="74" eb="75">
      <t>ニン</t>
    </rPh>
    <rPh sb="75" eb="76">
      <t>ニチ</t>
    </rPh>
    <rPh sb="77" eb="79">
      <t>ジュンビ</t>
    </rPh>
    <rPh sb="80" eb="82">
      <t>ショルイ</t>
    </rPh>
    <rPh sb="82" eb="84">
      <t>サクセイ</t>
    </rPh>
    <rPh sb="84" eb="86">
      <t>コウスウ</t>
    </rPh>
    <rPh sb="90" eb="91">
      <t>ニン</t>
    </rPh>
    <rPh sb="91" eb="92">
      <t>ニチ</t>
    </rPh>
    <rPh sb="93" eb="95">
      <t>セッテイ</t>
    </rPh>
    <phoneticPr fontId="9"/>
  </si>
  <si>
    <t>製造所（改正後QMS省令）</t>
    <rPh sb="0" eb="3">
      <t>セイゾウショ</t>
    </rPh>
    <phoneticPr fontId="9"/>
  </si>
  <si>
    <t>実地(St2)・製造所（改正後QMS省令）(←最後に削除する)：
ISO 13485及び3年以内のQMS実地調査実績なしのため、、実地調査設定。実地調査標準工数（2.0人日）＋QMS省令改正対応確認のための追加工数（+0.5人日）＝Stage2：2.5人日、準備・報告書作成工数：1.0人日を設定する。QMS調査実績ありのため、QMSの構築は確認済であることを考慮し、Stage1は設定しない。</t>
    <phoneticPr fontId="9"/>
  </si>
  <si>
    <t>実地(St2)・製造所（製販と同一所在地）(←最後に削除する)：
ISO 13485及び3年以内のQMS実地調査実績なしのため、実地調査設定。実地標準工数（2.0人日）から製販と同一所在地かつ単一QMSのため削減（ー0.5人日）＝Stage2実地：1.5人日。準備・書類作成工数は製販の工数に包含する。QMS調査実績ありのため、QMSの構築は確認済であることを考慮し、Stage1は設定しない。</t>
    <phoneticPr fontId="9"/>
  </si>
  <si>
    <t>実地(St2)・製造所（生物由来）(←最後に削除する)：
ISO 13485及び3年以内のQMS実地調査実績なしのため、、実地調査設定。実地調査標準工数（2.0人日）＋生物由来医療機器等確認のための追加工数（+0.5人日）＝Stage2：2.5人日、準備・報告書作成工数：1.0人日を設定する。QMS調査実績ありのため、QMSの構築は確認済であることを考慮し、Stage1は設定しない。</t>
    <phoneticPr fontId="9"/>
  </si>
  <si>
    <t>製造所（製販と同一所在地+改正後QMS省令）</t>
    <rPh sb="0" eb="3">
      <t>セイゾウショ</t>
    </rPh>
    <phoneticPr fontId="9"/>
  </si>
  <si>
    <t>実地(St2)・製造所（製販と同一所在地+改正後QMS省令）(←最後に削除する)：
ISO 13485及び3年以内のQMS実地調査実績なしのため、実地調査設定。実地標準工数（2.0人日）から製販と同一所在地かつ単一QMSのため削減（ー0.5人日）＋QMS省令改正対応確認のための追加工数（+0.5人日）＝Stage2実地：2.0人日。準備・書類作成工数は製販の工数に包含する。QMS調査実績ありのため、QMSの構築は確認済であることを考慮し、Stage1は設定しない。</t>
    <phoneticPr fontId="9"/>
  </si>
  <si>
    <t>製造所（改正後QMS省令+生物由来）</t>
    <rPh sb="0" eb="3">
      <t>セイゾウショ</t>
    </rPh>
    <phoneticPr fontId="9"/>
  </si>
  <si>
    <t>実地(St2)・製造所（改正後QMS省令+生物由来）(←最後に削除する)：
ISO 13485及び3年以内のQMS実地調査実績なしのため、、実地調査設定。実地調査標準工数（2.0人日）＋QMS省令改正対応確認のための追加工数（+0.5人日）＋生物由来医療機器等確認のための追加工数（+0.5人日）＝Stage2：3.0人日、準備・報告書作成工数：1.0人日を設定する。QMS調査実績ありのため、QMSの構築は確認済であることを考慮し、Stage1は設定しない。</t>
    <rPh sb="21" eb="25">
      <t>セイブツユライ</t>
    </rPh>
    <phoneticPr fontId="9"/>
  </si>
  <si>
    <t>実地(St2)・製造所（製販と同一所在地+生物由来）(←最後に削除する)：
ISO 13485及び3年以内のQMS実地調査実績なしのため、実地調査設定。実地標準工数（2.0人日）から製販と同一所在地かつ単一QMSのため削減（ー0.5人日）＋生物由来医療機器等確認のための追加工数（+0.5人日）＝Stage2実地：2.0人日。準備・書類作成工数は製販の工数に包含する。QMS調査実績ありのため、QMSの構築は確認済であることを考慮し、Stage1は設定しない。</t>
    <rPh sb="21" eb="25">
      <t>セイブツユライ</t>
    </rPh>
    <phoneticPr fontId="9"/>
  </si>
  <si>
    <t>製造所（製販と同一所在地+改正後QMS省令+生物由来）</t>
    <rPh sb="0" eb="3">
      <t>セイゾウショ</t>
    </rPh>
    <rPh sb="22" eb="26">
      <t>セイブツユライ</t>
    </rPh>
    <phoneticPr fontId="9"/>
  </si>
  <si>
    <t>実地(St2)・製造所（製販と同一所在地+改正後QMS省令+生物由来）(←最後に削除する)：
ISO 13485及び3年以内のQMS実地調査実績なしのため、実地調査設定。実地標準工数（2.0人日）から製販と同一所在地かつ単一QMSのため削減（ー0.5人日）＋QMS省令改正対応確認のための追加工数（+0.5人日）＋生物由来医療機器等確認のための追加工数（+0.5人日）＝Stage2実地：2.0人日。準備・書類作成工数は製販の工数に包含する。QMS調査実績ありのため、QMSの構築は確認済であることを考慮し、Stage1は設定しない。</t>
    <rPh sb="30" eb="34">
      <t>セイブツユライ</t>
    </rPh>
    <phoneticPr fontId="9"/>
  </si>
  <si>
    <t>実地(St2)・製造所（設計のみ）(←最後に削除する)：
ISO 13485及び3年以内のQMS実地調査実績なしのため、実地調査設定。実地標準工数（2.0人日）から活動は設計のみに限定されているため削減（ー1.0人日）＝Stage2実地：1.0人日、準備・書類作成工数：1.0人日を設定する。QMS調査実績ありのため、QMSの構築は確認済であることを考慮し、Stage1は設定しない。</t>
    <phoneticPr fontId="9"/>
  </si>
  <si>
    <t>製造所（設計のみ+改正後QMS省令）</t>
    <rPh sb="0" eb="3">
      <t>セイゾウショ</t>
    </rPh>
    <rPh sb="4" eb="6">
      <t>セッケイ</t>
    </rPh>
    <phoneticPr fontId="9"/>
  </si>
  <si>
    <t>実地(St2)・製造所（設計のみ+改正後QMS省令）(←最後に削除する)：
ISO 13485及び3年以内のQMS実地調査実績なしのため、実地調査設定。実地標準工数（2.0人日）から活動は設計のみに限定されているため削減（ー1.0人日）＋QMS省令改正対応確認のための追加工数（+0.5人日）＝Stage2実地：1.5人日、準備・書類作成工数：1.0人日を設定する。QMS調査実績ありのため、QMSの構築は確認済であることを考慮し、Stage1は設定しない。</t>
    <phoneticPr fontId="9"/>
  </si>
  <si>
    <t>実地(St2)・製造所（設計のみ、製販と同一所在地）(←最後に削除する)：
ISO 13485および3年以内のQMS実地調査実績なしのため、実地調査設定。実地標準工数（2.0人日）から製販と同一所在地かつ単一QMSのため削減（ー0.5人日）かつ工程は設計のみのため削減（ー1.0人日）＝Stage2実地：0.5人日。準備・書類作成工数は製販の工数に包含する。QMS調査実績ありのため、QMSの構築は確認済であることを考慮し、Stage1は設定しない。</t>
    <phoneticPr fontId="9"/>
  </si>
  <si>
    <t>製造所（設計のみ+製販と同一所在地+改正後QMS省令）</t>
    <rPh sb="0" eb="3">
      <t>セイゾウショ</t>
    </rPh>
    <rPh sb="4" eb="6">
      <t>セッケイ</t>
    </rPh>
    <rPh sb="9" eb="11">
      <t>セイハン</t>
    </rPh>
    <rPh sb="12" eb="14">
      <t>ドウイツ</t>
    </rPh>
    <rPh sb="14" eb="17">
      <t>ショザイチ</t>
    </rPh>
    <phoneticPr fontId="9"/>
  </si>
  <si>
    <t>実地(St2)・製造所（設計のみ、製販と同一所在地+改正後QMS省令）(←最後に削除する)：
ISO 13485および3年以内のQMS実地調査実績なしのため、実地調査設定。実地標準工数（2.0人日）から製販と同一所在地かつ単一QMSのため削減（ー0.5人日）かつ工程は設計のみのため削減（ー1.0人日）＋QMS省令改正対応確認のための追加工数（+0.5人日）＝Stage2実地：1.0人日。準備・書類作成工数は製販の工数に包含する。QMS調査実績ありのため、QMSの構築は確認済であることを考慮し、Stage1は設定しない。</t>
    <phoneticPr fontId="9"/>
  </si>
  <si>
    <t>製造所（保管のみ）</t>
    <rPh sb="0" eb="3">
      <t>セイゾウショ</t>
    </rPh>
    <rPh sb="4" eb="6">
      <t>ホカン</t>
    </rPh>
    <phoneticPr fontId="9"/>
  </si>
  <si>
    <t>実地(St2)・製造所（保管のみ）(←最後に削除する)：
ISO 13485及び3年以内のQMS実地調査実績なしのため、実地調査設定。活動は保管のみに限定されているため、Stage2実地：1.0人日、準備・報告書作成1.0人日を設定する。</t>
    <rPh sb="97" eb="98">
      <t>ニン</t>
    </rPh>
    <rPh sb="98" eb="99">
      <t>ニチ</t>
    </rPh>
    <rPh sb="111" eb="113">
      <t>ニンニチ</t>
    </rPh>
    <rPh sb="114" eb="116">
      <t>セッテイ</t>
    </rPh>
    <phoneticPr fontId="9"/>
  </si>
  <si>
    <t>製造所（保管のみ、製販と同一所在地）</t>
    <rPh sb="0" eb="3">
      <t>セイゾウショ</t>
    </rPh>
    <rPh sb="4" eb="6">
      <t>ホカン</t>
    </rPh>
    <phoneticPr fontId="9"/>
  </si>
  <si>
    <t>実地(St2)・製造所（保管のみ+製販と同一所在地）(←最後に削除する)：
ISO 13485及び3年以内のQMS実地調査実績なしのため、実地調査設定。活動は保管のみに限定されているためStage2実地標準工数（1.0人日）から製販と同一所在地かつ単一QMSのため削減（ー0.5人日）＝Stage2実地：0.5人日。準備・書類作成工数は製販の工数に包含する。</t>
    <rPh sb="155" eb="156">
      <t>ニン</t>
    </rPh>
    <rPh sb="156" eb="157">
      <t>ニチ</t>
    </rPh>
    <phoneticPr fontId="9"/>
  </si>
  <si>
    <t>製造所（保管のみ+改正後QMS省令）</t>
    <rPh sb="0" eb="3">
      <t>セイゾウショ</t>
    </rPh>
    <rPh sb="4" eb="6">
      <t>ホカン</t>
    </rPh>
    <phoneticPr fontId="9"/>
  </si>
  <si>
    <t>実地(St2)・製造所（保管のみ+改正後QMS省令）(←最後に削除する)：
ISO 13485及び3年以内のQMS実地調査実績なしのため、実地調査設定。活動は保管のみに限定されているためStage2実地標準工数（1.0人日）＋QMS省令改正対応確認のための追加工数（+0.5人日）＝Stage2実地：1.5人日、準備・報告書作成1.0人日を設定する。</t>
    <phoneticPr fontId="9"/>
  </si>
  <si>
    <t>製造所（保管のみ、製販と同一所在地+改正後QMS省令）</t>
    <rPh sb="0" eb="3">
      <t>セイゾウショ</t>
    </rPh>
    <rPh sb="4" eb="6">
      <t>ホカン</t>
    </rPh>
    <phoneticPr fontId="9"/>
  </si>
  <si>
    <t>実地(St2)・製造所（保管のみ+製販と同一所在地+改正後QMS省令）(←最後に削除する)：
ISO 13485及び3年以内のQMS実地調査実績なしのため、実地調査設定。活動は保管のみに限定されているためStage2実地標準工数（1.0人日）から製販と同一所在地かつ単一QMSのため削減（ー0.5人日）＋QMS省令改正対応確認のための追加工数（+0.5人日）＝Stage2実地：1.0人日。準備・書類作成工数は製販の工数に包含する。</t>
    <rPh sb="192" eb="193">
      <t>ニン</t>
    </rPh>
    <rPh sb="193" eb="194">
      <t>ニチ</t>
    </rPh>
    <phoneticPr fontId="9"/>
  </si>
  <si>
    <t>企業プロファイルフォーム
医薬品医療機器等法に関わる第三者認証　定期QMS適合性調査用（5年毎調査）</t>
    <rPh sb="13" eb="16">
      <t>イヤクヒン</t>
    </rPh>
    <rPh sb="16" eb="18">
      <t>イリョウ</t>
    </rPh>
    <rPh sb="18" eb="20">
      <t>キキ</t>
    </rPh>
    <rPh sb="20" eb="21">
      <t>トウ</t>
    </rPh>
    <rPh sb="21" eb="22">
      <t>ホウ</t>
    </rPh>
    <rPh sb="32" eb="34">
      <t>テイキ</t>
    </rPh>
    <rPh sb="37" eb="40">
      <t>テキゴウセイ</t>
    </rPh>
    <rPh sb="40" eb="43">
      <t>チョウサヨウ</t>
    </rPh>
    <rPh sb="45" eb="46">
      <t>ネン</t>
    </rPh>
    <rPh sb="46" eb="47">
      <t>ゴト</t>
    </rPh>
    <rPh sb="47" eb="49">
      <t>チョウサ</t>
    </rPh>
    <phoneticPr fontId="9"/>
  </si>
  <si>
    <r>
      <rPr>
        <b/>
        <sz val="9"/>
        <rFont val="Meiryo UI"/>
        <family val="3"/>
        <charset val="128"/>
      </rPr>
      <t>お見積書を作成させて頂きますので、</t>
    </r>
    <r>
      <rPr>
        <b/>
        <u/>
        <sz val="10.5"/>
        <color rgb="FFFF0000"/>
        <rFont val="Meiryo UI"/>
        <family val="3"/>
        <charset val="128"/>
      </rPr>
      <t>必要事項</t>
    </r>
    <r>
      <rPr>
        <b/>
        <u/>
        <sz val="10.5"/>
        <rFont val="Meiryo UI"/>
        <family val="3"/>
        <charset val="128"/>
      </rPr>
      <t>（黄色の項目や該当するシート全て）</t>
    </r>
    <r>
      <rPr>
        <b/>
        <sz val="9"/>
        <rFont val="Meiryo UI"/>
        <family val="3"/>
        <charset val="128"/>
      </rPr>
      <t xml:space="preserve">をご記入下さい。ご質問等ございましたら、当社にお問い合わせ下さい。　このフォームに提供された情報は機密情報として取り扱います。
</t>
    </r>
    <r>
      <rPr>
        <b/>
        <sz val="8"/>
        <rFont val="Meiryo UI"/>
        <family val="3"/>
        <charset val="128"/>
      </rPr>
      <t xml:space="preserve">
</t>
    </r>
    <r>
      <rPr>
        <b/>
        <sz val="11"/>
        <color rgb="FF00007E"/>
        <rFont val="Meiryo UI"/>
        <family val="3"/>
        <charset val="128"/>
      </rPr>
      <t>プロファイルフォーム送付先：JapanMD.Sales@bsigroup.com（Excelファイルのまま添付してお送りください。）</t>
    </r>
    <rPh sb="22" eb="24">
      <t>キイロ</t>
    </rPh>
    <rPh sb="25" eb="27">
      <t>コウモク</t>
    </rPh>
    <rPh sb="28" eb="30">
      <t>ガイトウ</t>
    </rPh>
    <rPh sb="35" eb="36">
      <t>スベ</t>
    </rPh>
    <phoneticPr fontId="9"/>
  </si>
  <si>
    <t>※の欄は記入もれのないようご注意ください。　</t>
    <phoneticPr fontId="9"/>
  </si>
  <si>
    <t>業者種</t>
    <rPh sb="0" eb="2">
      <t>ギョウシャ</t>
    </rPh>
    <rPh sb="2" eb="3">
      <t>シュ</t>
    </rPh>
    <phoneticPr fontId="9"/>
  </si>
  <si>
    <t>リストから業者種を選択</t>
    <rPh sb="5" eb="6">
      <t>ギョウ</t>
    </rPh>
    <rPh sb="6" eb="7">
      <t>シャ</t>
    </rPh>
    <rPh sb="7" eb="8">
      <t>シュ</t>
    </rPh>
    <rPh sb="9" eb="11">
      <t>センタク</t>
    </rPh>
    <phoneticPr fontId="9"/>
  </si>
  <si>
    <t>製造販売業者</t>
    <phoneticPr fontId="9"/>
  </si>
  <si>
    <t>選任製造販売業者</t>
    <phoneticPr fontId="9"/>
  </si>
  <si>
    <r>
      <t>　</t>
    </r>
    <r>
      <rPr>
        <b/>
        <sz val="9"/>
        <color theme="1"/>
        <rFont val="Meiryo UI"/>
        <family val="3"/>
        <charset val="128"/>
      </rPr>
      <t>記入日</t>
    </r>
    <phoneticPr fontId="9"/>
  </si>
  <si>
    <t>改訂日</t>
    <rPh sb="0" eb="2">
      <t>カイテイ</t>
    </rPh>
    <rPh sb="2" eb="3">
      <t>ビ</t>
    </rPh>
    <phoneticPr fontId="9"/>
  </si>
  <si>
    <t>⇐　記入日の記入</t>
    <phoneticPr fontId="9"/>
  </si>
  <si>
    <r>
      <t>　</t>
    </r>
    <r>
      <rPr>
        <b/>
        <sz val="9"/>
        <color theme="1"/>
        <rFont val="Meiryo UI"/>
        <family val="3"/>
        <charset val="128"/>
      </rPr>
      <t>製造販売業者名:</t>
    </r>
    <phoneticPr fontId="9"/>
  </si>
  <si>
    <t>　(和文)</t>
    <phoneticPr fontId="9"/>
  </si>
  <si>
    <t>製造販売業者名を業許可通りに記入</t>
    <rPh sb="0" eb="2">
      <t>セイゾウ</t>
    </rPh>
    <rPh sb="2" eb="4">
      <t>ハンバイ</t>
    </rPh>
    <rPh sb="4" eb="6">
      <t>ギョウシャ</t>
    </rPh>
    <rPh sb="6" eb="7">
      <t>メイ</t>
    </rPh>
    <rPh sb="8" eb="9">
      <t>ギョウ</t>
    </rPh>
    <rPh sb="9" eb="11">
      <t>キョカ</t>
    </rPh>
    <rPh sb="11" eb="12">
      <t>ドオ</t>
    </rPh>
    <rPh sb="14" eb="16">
      <t>キニュウ</t>
    </rPh>
    <phoneticPr fontId="9"/>
  </si>
  <si>
    <t>製造販売業者名を業許可通りに記入</t>
    <rPh sb="0" eb="2">
      <t>セイゾウ</t>
    </rPh>
    <rPh sb="2" eb="4">
      <t>ハンバイ</t>
    </rPh>
    <rPh sb="4" eb="5">
      <t>ギョウ</t>
    </rPh>
    <rPh sb="5" eb="6">
      <t>シャ</t>
    </rPh>
    <rPh sb="6" eb="7">
      <t>メイ</t>
    </rPh>
    <phoneticPr fontId="9"/>
  </si>
  <si>
    <t>　(英文)</t>
    <phoneticPr fontId="9"/>
  </si>
  <si>
    <t>製造販売業者名を英文で記入</t>
    <phoneticPr fontId="9"/>
  </si>
  <si>
    <t>製造販売業者名を英文で記入</t>
    <rPh sb="0" eb="2">
      <t>セイゾウ</t>
    </rPh>
    <rPh sb="2" eb="4">
      <t>ハンバイ</t>
    </rPh>
    <rPh sb="4" eb="6">
      <t>ギョウシャ</t>
    </rPh>
    <rPh sb="6" eb="7">
      <t>メイ</t>
    </rPh>
    <rPh sb="8" eb="10">
      <t>エイブン</t>
    </rPh>
    <phoneticPr fontId="9"/>
  </si>
  <si>
    <t>　製造販売業許可番号：</t>
    <phoneticPr fontId="9"/>
  </si>
  <si>
    <t>製造販売業許可番号を記入(半角)</t>
    <phoneticPr fontId="9"/>
  </si>
  <si>
    <t xml:space="preserve">有効期限 : </t>
    <phoneticPr fontId="9"/>
  </si>
  <si>
    <t>　申請中</t>
    <rPh sb="1" eb="4">
      <t>シンセイチュウ</t>
    </rPh>
    <phoneticPr fontId="9"/>
  </si>
  <si>
    <t>製造販売業許可番号を記入(半角)</t>
    <rPh sb="10" eb="12">
      <t>キニュウ</t>
    </rPh>
    <phoneticPr fontId="9"/>
  </si>
  <si>
    <t>　製造販売業許可区分：</t>
    <phoneticPr fontId="9"/>
  </si>
  <si>
    <t>製造販売業許可区分を選択</t>
    <rPh sb="5" eb="7">
      <t>キョカ</t>
    </rPh>
    <rPh sb="7" eb="9">
      <t>クブン</t>
    </rPh>
    <rPh sb="10" eb="12">
      <t>センタク</t>
    </rPh>
    <phoneticPr fontId="9"/>
  </si>
  <si>
    <t>医療機器製造販売業　第一種</t>
    <phoneticPr fontId="9"/>
  </si>
  <si>
    <t>医療機器製造販売業　第二種</t>
    <phoneticPr fontId="9"/>
  </si>
  <si>
    <t>体外診断用医薬品製造販売業</t>
    <rPh sb="0" eb="2">
      <t>タイガイ</t>
    </rPh>
    <rPh sb="2" eb="5">
      <t>シンダンヨウ</t>
    </rPh>
    <rPh sb="5" eb="8">
      <t>イヤクヒン</t>
    </rPh>
    <rPh sb="8" eb="10">
      <t>セイゾウ</t>
    </rPh>
    <rPh sb="10" eb="13">
      <t>ハンバイギョウ</t>
    </rPh>
    <phoneticPr fontId="9"/>
  </si>
  <si>
    <t>　製造販売業者住所:</t>
    <phoneticPr fontId="9"/>
  </si>
  <si>
    <t>〒　</t>
    <phoneticPr fontId="9"/>
  </si>
  <si>
    <t>郵便番号</t>
    <phoneticPr fontId="9"/>
  </si>
  <si>
    <t>製造販売業者住所を業許可通りに記入</t>
    <rPh sb="0" eb="2">
      <t>セイゾウ</t>
    </rPh>
    <rPh sb="2" eb="4">
      <t>ハンバイ</t>
    </rPh>
    <rPh sb="4" eb="6">
      <t>ギョウシャ</t>
    </rPh>
    <rPh sb="6" eb="8">
      <t>ジュウショ</t>
    </rPh>
    <rPh sb="9" eb="10">
      <t>ギョウ</t>
    </rPh>
    <rPh sb="10" eb="12">
      <t>キョカ</t>
    </rPh>
    <rPh sb="12" eb="13">
      <t>ドオ</t>
    </rPh>
    <rPh sb="15" eb="17">
      <t>キニュウ</t>
    </rPh>
    <phoneticPr fontId="9"/>
  </si>
  <si>
    <t>製造販売業者住所を業許可通りに記入</t>
    <phoneticPr fontId="9"/>
  </si>
  <si>
    <t>製造販売業者住所を英文で記入</t>
    <phoneticPr fontId="9"/>
  </si>
  <si>
    <t>製造販売業者住所を英文で記入</t>
    <rPh sb="0" eb="2">
      <t>セイゾウ</t>
    </rPh>
    <rPh sb="2" eb="4">
      <t>ハンバイ</t>
    </rPh>
    <rPh sb="4" eb="6">
      <t>ギョウシャ</t>
    </rPh>
    <rPh sb="6" eb="8">
      <t>ジュウショ</t>
    </rPh>
    <rPh sb="9" eb="11">
      <t>エイブン</t>
    </rPh>
    <phoneticPr fontId="9"/>
  </si>
  <si>
    <r>
      <rPr>
        <b/>
        <sz val="9"/>
        <color theme="1"/>
        <rFont val="Meiryo UI"/>
        <family val="3"/>
        <charset val="128"/>
      </rPr>
      <t xml:space="preserve"> 担当者氏名</t>
    </r>
    <r>
      <rPr>
        <sz val="9"/>
        <color theme="1"/>
        <rFont val="Meiryo UI"/>
        <family val="3"/>
        <charset val="128"/>
      </rPr>
      <t>：</t>
    </r>
    <phoneticPr fontId="9"/>
  </si>
  <si>
    <t>(漢字)</t>
  </si>
  <si>
    <t>担当者氏名を漢字で記入</t>
    <phoneticPr fontId="9"/>
  </si>
  <si>
    <t xml:space="preserve"> 電話番号</t>
    <phoneticPr fontId="9"/>
  </si>
  <si>
    <t>担当者電話番号を記入</t>
    <phoneticPr fontId="9"/>
  </si>
  <si>
    <t>担当者氏名を漢字で記入</t>
    <rPh sb="6" eb="8">
      <t>カンジ</t>
    </rPh>
    <rPh sb="9" eb="11">
      <t>キニュウ</t>
    </rPh>
    <phoneticPr fontId="9"/>
  </si>
  <si>
    <t>担当者電話番号を記入</t>
    <rPh sb="3" eb="5">
      <t>デンワ</t>
    </rPh>
    <rPh sb="5" eb="7">
      <t>バンゴウ</t>
    </rPh>
    <rPh sb="8" eb="10">
      <t>キニュウ</t>
    </rPh>
    <phoneticPr fontId="9"/>
  </si>
  <si>
    <t>(ﾛｰﾏ字)</t>
    <phoneticPr fontId="5"/>
  </si>
  <si>
    <t>担当者氏名をローマ字で記入</t>
    <rPh sb="9" eb="10">
      <t>ジ</t>
    </rPh>
    <rPh sb="11" eb="13">
      <t>キニュウ</t>
    </rPh>
    <phoneticPr fontId="9"/>
  </si>
  <si>
    <t xml:space="preserve"> ﾌｧｸｽ番号</t>
    <phoneticPr fontId="9"/>
  </si>
  <si>
    <t>担当者ファックス番号を記入</t>
    <phoneticPr fontId="9"/>
  </si>
  <si>
    <t>担当者ファックス番号を記入</t>
    <rPh sb="8" eb="10">
      <t>バンゴウ</t>
    </rPh>
    <rPh sb="11" eb="13">
      <t>キニュウ</t>
    </rPh>
    <phoneticPr fontId="9"/>
  </si>
  <si>
    <t xml:space="preserve"> 担当者住所：</t>
    <phoneticPr fontId="9"/>
  </si>
  <si>
    <t>郵便番号</t>
    <rPh sb="0" eb="4">
      <t>ユウビンバンゴウ</t>
    </rPh>
    <phoneticPr fontId="9"/>
  </si>
  <si>
    <t>製販業者と異なる場合のみご記入ください。</t>
    <phoneticPr fontId="9"/>
  </si>
  <si>
    <t>同上</t>
    <rPh sb="0" eb="2">
      <t>ドウジョウ</t>
    </rPh>
    <phoneticPr fontId="9"/>
  </si>
  <si>
    <t>別住所</t>
    <rPh sb="0" eb="1">
      <t>ベツ</t>
    </rPh>
    <rPh sb="1" eb="3">
      <t>ジュウショ</t>
    </rPh>
    <phoneticPr fontId="9"/>
  </si>
  <si>
    <t>製販業者と異なる場合のみご記入ください。</t>
  </si>
  <si>
    <t xml:space="preserve"> 担当者部署名：</t>
    <phoneticPr fontId="9"/>
  </si>
  <si>
    <t>担当者部署を記入</t>
    <phoneticPr fontId="9"/>
  </si>
  <si>
    <t>　役職:</t>
    <phoneticPr fontId="9"/>
  </si>
  <si>
    <t>担当者役職を記入</t>
    <phoneticPr fontId="9"/>
  </si>
  <si>
    <t>担当者部署を記入</t>
    <rPh sb="6" eb="8">
      <t>キニュウ</t>
    </rPh>
    <phoneticPr fontId="9"/>
  </si>
  <si>
    <t>担当者役職を記入</t>
    <rPh sb="3" eb="5">
      <t>ヤクショク</t>
    </rPh>
    <rPh sb="6" eb="8">
      <t>キニュウ</t>
    </rPh>
    <phoneticPr fontId="9"/>
  </si>
  <si>
    <r>
      <rPr>
        <b/>
        <sz val="9"/>
        <color rgb="FF000000"/>
        <rFont val="Meiryo UI"/>
        <family val="3"/>
        <charset val="128"/>
      </rPr>
      <t xml:space="preserve"> 電子メール</t>
    </r>
    <r>
      <rPr>
        <b/>
        <sz val="9"/>
        <color theme="1"/>
        <rFont val="Meiryo UI"/>
        <family val="3"/>
        <charset val="128"/>
      </rPr>
      <t>アドレス</t>
    </r>
    <phoneticPr fontId="9"/>
  </si>
  <si>
    <t>担当者メールアドレスを記入</t>
    <phoneticPr fontId="9"/>
  </si>
  <si>
    <t>　ウェブサイト</t>
    <phoneticPr fontId="9"/>
  </si>
  <si>
    <t>ウェブサイトを記入</t>
    <phoneticPr fontId="9"/>
  </si>
  <si>
    <t>担当者メールアドレスを記入</t>
    <rPh sb="11" eb="13">
      <t>キニュウ</t>
    </rPh>
    <phoneticPr fontId="9"/>
  </si>
  <si>
    <t>ウェブサイトを記入</t>
    <rPh sb="7" eb="9">
      <t>キニュウ</t>
    </rPh>
    <phoneticPr fontId="9"/>
  </si>
  <si>
    <t>外国指定管理医療機器製造等事業者の詳細</t>
    <phoneticPr fontId="9"/>
  </si>
  <si>
    <t xml:space="preserve"> Company Name:</t>
    <phoneticPr fontId="9"/>
  </si>
  <si>
    <t>選任製造販売業者である場合、ご記入下さい</t>
    <rPh sb="0" eb="2">
      <t>センニン</t>
    </rPh>
    <rPh sb="2" eb="4">
      <t>セイゾウ</t>
    </rPh>
    <rPh sb="4" eb="6">
      <t>ハンバイ</t>
    </rPh>
    <rPh sb="6" eb="8">
      <t>ギョウシャ</t>
    </rPh>
    <rPh sb="11" eb="13">
      <t>バアイ</t>
    </rPh>
    <rPh sb="15" eb="18">
      <t>キニュウクダ</t>
    </rPh>
    <phoneticPr fontId="5"/>
  </si>
  <si>
    <t>選任製造販売業者である場合、ご記入下さい</t>
    <phoneticPr fontId="9"/>
  </si>
  <si>
    <r>
      <rPr>
        <b/>
        <sz val="9"/>
        <color rgb="FFFF0000"/>
        <rFont val="Meiryo UI"/>
        <family val="3"/>
        <charset val="128"/>
      </rPr>
      <t xml:space="preserve"> </t>
    </r>
    <r>
      <rPr>
        <b/>
        <sz val="9"/>
        <color rgb="FF000000"/>
        <rFont val="Meiryo UI"/>
        <family val="3"/>
        <charset val="128"/>
      </rPr>
      <t>Address:</t>
    </r>
    <phoneticPr fontId="9"/>
  </si>
  <si>
    <t>コンサルタントの利用について</t>
    <rPh sb="8" eb="10">
      <t>リヨウ</t>
    </rPh>
    <phoneticPr fontId="9"/>
  </si>
  <si>
    <t>今回の申請及び品質マネジメントシステムを支援するコンサルタント利用の有無</t>
    <rPh sb="0" eb="2">
      <t>コンカイ</t>
    </rPh>
    <rPh sb="5" eb="6">
      <t>オヨ</t>
    </rPh>
    <phoneticPr fontId="5"/>
  </si>
  <si>
    <t>リストから選択</t>
  </si>
  <si>
    <t>コンサルタント会社名を記入</t>
    <rPh sb="7" eb="9">
      <t>カイシャ</t>
    </rPh>
    <phoneticPr fontId="9"/>
  </si>
  <si>
    <t>リストから選択</t>
    <phoneticPr fontId="9"/>
  </si>
  <si>
    <t>あり</t>
    <phoneticPr fontId="9"/>
  </si>
  <si>
    <t>なし</t>
    <phoneticPr fontId="9"/>
  </si>
  <si>
    <t>コンサルタント担当者名を記入</t>
    <rPh sb="7" eb="9">
      <t>タントウ</t>
    </rPh>
    <rPh sb="9" eb="10">
      <t>シャ</t>
    </rPh>
    <rPh sb="10" eb="11">
      <t>メイ</t>
    </rPh>
    <phoneticPr fontId="9"/>
  </si>
  <si>
    <t>審査スケジュールについて</t>
    <rPh sb="0" eb="2">
      <t>シンサ</t>
    </rPh>
    <phoneticPr fontId="9"/>
  </si>
  <si>
    <t>申請書一式発送予定日：</t>
    <rPh sb="0" eb="3">
      <t>シンセイショ</t>
    </rPh>
    <rPh sb="3" eb="5">
      <t>イッシキ</t>
    </rPh>
    <rPh sb="5" eb="7">
      <t>ハッソウ</t>
    </rPh>
    <rPh sb="7" eb="9">
      <t>ヨテイ</t>
    </rPh>
    <rPh sb="9" eb="10">
      <t>ビ</t>
    </rPh>
    <phoneticPr fontId="5"/>
  </si>
  <si>
    <t>基準適合証発行希望日：</t>
    <rPh sb="0" eb="2">
      <t>キジュン</t>
    </rPh>
    <rPh sb="2" eb="4">
      <t>テキゴウ</t>
    </rPh>
    <rPh sb="4" eb="5">
      <t>ショウ</t>
    </rPh>
    <rPh sb="5" eb="7">
      <t>ハッコウ</t>
    </rPh>
    <rPh sb="7" eb="9">
      <t>キボウ</t>
    </rPh>
    <rPh sb="9" eb="10">
      <t>ビ</t>
    </rPh>
    <phoneticPr fontId="5"/>
  </si>
  <si>
    <t>(別紙1)　　　定期QMS適合性調査：製造所情報</t>
    <rPh sb="8" eb="10">
      <t>テイキ</t>
    </rPh>
    <phoneticPr fontId="5"/>
  </si>
  <si>
    <t>ご記入方法のお願い：必要事項（黄色の項目）をご記入下さい。ご質問等ございましたら、当社にお問い合わせ下さい。</t>
    <rPh sb="1" eb="3">
      <t>キニュウ</t>
    </rPh>
    <rPh sb="3" eb="5">
      <t>ホウホウ</t>
    </rPh>
    <rPh sb="7" eb="8">
      <t>ネガ</t>
    </rPh>
    <phoneticPr fontId="9"/>
  </si>
  <si>
    <t>※１</t>
    <phoneticPr fontId="5"/>
  </si>
  <si>
    <t>Zに続く製造所（27ヶ所目以降の製造所）がある場合は、担当者へご連絡ください。</t>
    <rPh sb="2" eb="3">
      <t>ツヅ</t>
    </rPh>
    <rPh sb="12" eb="13">
      <t>メ</t>
    </rPh>
    <rPh sb="13" eb="15">
      <t>イコウ</t>
    </rPh>
    <rPh sb="16" eb="19">
      <t>セイゾウショ</t>
    </rPh>
    <phoneticPr fontId="5"/>
  </si>
  <si>
    <t>※２</t>
  </si>
  <si>
    <t>品目によって製造工程が異なっても、1製造所あたり1行でご記入ください。その際、すべての品目を網羅する製造工程を選択ください。</t>
    <rPh sb="0" eb="2">
      <t>ヒンモク</t>
    </rPh>
    <rPh sb="6" eb="8">
      <t>セイゾウ</t>
    </rPh>
    <rPh sb="8" eb="10">
      <t>コウテイ</t>
    </rPh>
    <rPh sb="11" eb="12">
      <t>コト</t>
    </rPh>
    <rPh sb="18" eb="20">
      <t>セイゾウ</t>
    </rPh>
    <rPh sb="20" eb="21">
      <t>ショ</t>
    </rPh>
    <rPh sb="25" eb="26">
      <t>ギョウ</t>
    </rPh>
    <rPh sb="28" eb="30">
      <t>キニュウ</t>
    </rPh>
    <rPh sb="37" eb="38">
      <t>サイ</t>
    </rPh>
    <rPh sb="43" eb="45">
      <t>ヒンモク</t>
    </rPh>
    <rPh sb="46" eb="48">
      <t>モウラ</t>
    </rPh>
    <rPh sb="50" eb="52">
      <t>セイゾウ</t>
    </rPh>
    <rPh sb="52" eb="54">
      <t>コウテイ</t>
    </rPh>
    <rPh sb="55" eb="57">
      <t>センタク</t>
    </rPh>
    <phoneticPr fontId="5"/>
  </si>
  <si>
    <t>こちらのシートでは製造工程は品目毎に揃えるのではなく、今回調査対象となる全ての製造所を製造工程の順番（例：設計→主たる組立て→滅菌→保管）に並べてご記入ください。</t>
    <rPh sb="18" eb="19">
      <t>ソロ</t>
    </rPh>
    <rPh sb="27" eb="29">
      <t>コンカイ</t>
    </rPh>
    <rPh sb="29" eb="31">
      <t>チョウサ</t>
    </rPh>
    <rPh sb="31" eb="33">
      <t>タイショウ</t>
    </rPh>
    <rPh sb="36" eb="37">
      <t>スベ</t>
    </rPh>
    <rPh sb="39" eb="42">
      <t>セイゾウショ</t>
    </rPh>
    <rPh sb="43" eb="47">
      <t>セイゾウコウテイ</t>
    </rPh>
    <rPh sb="48" eb="50">
      <t>ジュンバン</t>
    </rPh>
    <rPh sb="51" eb="52">
      <t>レイ</t>
    </rPh>
    <rPh sb="53" eb="55">
      <t>セッケイ</t>
    </rPh>
    <rPh sb="56" eb="57">
      <t>シュ</t>
    </rPh>
    <rPh sb="59" eb="61">
      <t>クミタ</t>
    </rPh>
    <rPh sb="63" eb="65">
      <t>メッキン</t>
    </rPh>
    <rPh sb="66" eb="68">
      <t>ホカン</t>
    </rPh>
    <rPh sb="70" eb="71">
      <t>ナラ</t>
    </rPh>
    <rPh sb="74" eb="76">
      <t>キニュウ</t>
    </rPh>
    <phoneticPr fontId="5"/>
  </si>
  <si>
    <t>隣の「対象品目」シートの「製造所情報 ※５」の星取表にて品目ごとに該当する製造所へ〇付けしていただきます。</t>
    <phoneticPr fontId="5"/>
  </si>
  <si>
    <t>※３</t>
  </si>
  <si>
    <t>許可証・登録証のとおりご記載ください。</t>
    <rPh sb="0" eb="3">
      <t>キョカショウ</t>
    </rPh>
    <rPh sb="4" eb="6">
      <t>トウロク</t>
    </rPh>
    <rPh sb="6" eb="7">
      <t>ショウ</t>
    </rPh>
    <rPh sb="12" eb="14">
      <t>キサイ</t>
    </rPh>
    <phoneticPr fontId="5"/>
  </si>
  <si>
    <t>名称</t>
    <rPh sb="0" eb="2">
      <t>メイショウ</t>
    </rPh>
    <phoneticPr fontId="9"/>
  </si>
  <si>
    <t>名称を登録証どおりに記入</t>
    <phoneticPr fontId="9"/>
  </si>
  <si>
    <t>※４</t>
  </si>
  <si>
    <t>QMS対象人数は、ISO13485を取得している場合は、ご記入いただかなくても問題ございません。</t>
    <phoneticPr fontId="5"/>
  </si>
  <si>
    <t>所在地</t>
    <rPh sb="0" eb="3">
      <t>ショザイチ</t>
    </rPh>
    <phoneticPr fontId="9"/>
  </si>
  <si>
    <t>所在地を登録証どおりに記入</t>
    <phoneticPr fontId="9"/>
  </si>
  <si>
    <t>※５</t>
  </si>
  <si>
    <t>直近のQMS適合性調査の欄は、直近のQMS適合性調査の調査実施者、結果通知書（様式68または様式26）の発行日をご記載ください。</t>
    <phoneticPr fontId="5"/>
  </si>
  <si>
    <t>許可番号</t>
    <rPh sb="0" eb="2">
      <t>キョカ</t>
    </rPh>
    <rPh sb="2" eb="4">
      <t>バンゴウ</t>
    </rPh>
    <phoneticPr fontId="9"/>
  </si>
  <si>
    <t>登録番号を記入</t>
    <phoneticPr fontId="9"/>
  </si>
  <si>
    <t>※６</t>
  </si>
  <si>
    <t>同一の品質マネジメントシステムを複数の製造所において運用されている場合は、元となる一つの製造所等を参照するようご記載ください。</t>
    <rPh sb="0" eb="2">
      <t>ドウイツ</t>
    </rPh>
    <rPh sb="3" eb="5">
      <t>ヒンシツ</t>
    </rPh>
    <rPh sb="26" eb="28">
      <t>ウンヨウ</t>
    </rPh>
    <rPh sb="33" eb="35">
      <t>バアイ</t>
    </rPh>
    <rPh sb="47" eb="48">
      <t>トウ</t>
    </rPh>
    <phoneticPr fontId="5"/>
  </si>
  <si>
    <r>
      <t xml:space="preserve">製造所
</t>
    </r>
    <r>
      <rPr>
        <b/>
        <sz val="10"/>
        <color rgb="FFFF0000"/>
        <rFont val="Meiryo UI"/>
        <family val="3"/>
        <charset val="128"/>
      </rPr>
      <t>※1</t>
    </r>
    <rPh sb="0" eb="2">
      <t>セイゾウ</t>
    </rPh>
    <rPh sb="2" eb="3">
      <t>ショ</t>
    </rPh>
    <phoneticPr fontId="5"/>
  </si>
  <si>
    <r>
      <t xml:space="preserve">製造工程
</t>
    </r>
    <r>
      <rPr>
        <b/>
        <sz val="10"/>
        <color rgb="FFFF0000"/>
        <rFont val="Meiryo UI"/>
        <family val="3"/>
        <charset val="128"/>
      </rPr>
      <t>※2</t>
    </r>
    <rPh sb="0" eb="2">
      <t>セイゾウ</t>
    </rPh>
    <rPh sb="2" eb="4">
      <t>コウテイ</t>
    </rPh>
    <phoneticPr fontId="5"/>
  </si>
  <si>
    <r>
      <t>名称</t>
    </r>
    <r>
      <rPr>
        <b/>
        <sz val="10"/>
        <color rgb="FFFF0000"/>
        <rFont val="Meiryo UI"/>
        <family val="3"/>
        <charset val="128"/>
      </rPr>
      <t>※3</t>
    </r>
    <rPh sb="0" eb="2">
      <t>メイショウ</t>
    </rPh>
    <phoneticPr fontId="5"/>
  </si>
  <si>
    <r>
      <t>所在地</t>
    </r>
    <r>
      <rPr>
        <b/>
        <sz val="10"/>
        <color rgb="FFFF0000"/>
        <rFont val="Meiryo UI"/>
        <family val="3"/>
        <charset val="128"/>
      </rPr>
      <t>※3</t>
    </r>
    <rPh sb="0" eb="3">
      <t>ショザイチ</t>
    </rPh>
    <phoneticPr fontId="5"/>
  </si>
  <si>
    <r>
      <t xml:space="preserve">許可/登録番号
</t>
    </r>
    <r>
      <rPr>
        <b/>
        <sz val="10"/>
        <color rgb="FFFF0000"/>
        <rFont val="Meiryo UI"/>
        <family val="3"/>
        <charset val="128"/>
      </rPr>
      <t>※3</t>
    </r>
    <rPh sb="0" eb="2">
      <t>キョカ</t>
    </rPh>
    <rPh sb="3" eb="5">
      <t>トウロク</t>
    </rPh>
    <rPh sb="5" eb="7">
      <t>バンゴウ</t>
    </rPh>
    <phoneticPr fontId="5"/>
  </si>
  <si>
    <r>
      <t xml:space="preserve">QMS対象
従業員数
</t>
    </r>
    <r>
      <rPr>
        <b/>
        <sz val="10"/>
        <color rgb="FFFF0000"/>
        <rFont val="Meiryo UI"/>
        <family val="3"/>
        <charset val="128"/>
      </rPr>
      <t>※4</t>
    </r>
    <rPh sb="3" eb="5">
      <t>タイショウ</t>
    </rPh>
    <rPh sb="6" eb="9">
      <t>ジュウギョウイン</t>
    </rPh>
    <rPh sb="9" eb="10">
      <t>スウ</t>
    </rPh>
    <phoneticPr fontId="5"/>
  </si>
  <si>
    <t>ISO13485:2016 or MDSAP取得の有無</t>
    <rPh sb="22" eb="24">
      <t>シュトク</t>
    </rPh>
    <rPh sb="25" eb="27">
      <t>ウム</t>
    </rPh>
    <phoneticPr fontId="9"/>
  </si>
  <si>
    <t>ISO13485 or MDSAP認証機関</t>
    <phoneticPr fontId="5"/>
  </si>
  <si>
    <t>品目及び製造工程がISO or MDSAPスコープの範囲内か</t>
    <phoneticPr fontId="5"/>
  </si>
  <si>
    <t>QMS適合性調査を過去に受審されていますか？</t>
    <rPh sb="3" eb="6">
      <t>テキゴウセイ</t>
    </rPh>
    <rPh sb="6" eb="8">
      <t>チョウサ</t>
    </rPh>
    <rPh sb="9" eb="11">
      <t>カコ</t>
    </rPh>
    <rPh sb="12" eb="14">
      <t>ジュシン</t>
    </rPh>
    <phoneticPr fontId="5"/>
  </si>
  <si>
    <r>
      <t>直近のQMS適合性調査</t>
    </r>
    <r>
      <rPr>
        <b/>
        <sz val="10"/>
        <color rgb="FFFF0000"/>
        <rFont val="Meiryo UI"/>
        <family val="3"/>
        <charset val="128"/>
      </rPr>
      <t>※5</t>
    </r>
    <rPh sb="0" eb="2">
      <t>チョッキン</t>
    </rPh>
    <rPh sb="6" eb="11">
      <t>テキゴウセイチョウサ</t>
    </rPh>
    <phoneticPr fontId="5"/>
  </si>
  <si>
    <r>
      <t xml:space="preserve">共通する品質マネジメントシステム
</t>
    </r>
    <r>
      <rPr>
        <b/>
        <sz val="10"/>
        <color rgb="FFFF0000"/>
        <rFont val="Meiryo UI"/>
        <family val="3"/>
        <charset val="128"/>
      </rPr>
      <t>※6</t>
    </r>
    <rPh sb="0" eb="2">
      <t>キョウツウ</t>
    </rPh>
    <rPh sb="4" eb="6">
      <t>ヒンシツ</t>
    </rPh>
    <phoneticPr fontId="5"/>
  </si>
  <si>
    <t>回答選択</t>
    <rPh sb="0" eb="4">
      <t>カイトウセンタク</t>
    </rPh>
    <phoneticPr fontId="9"/>
  </si>
  <si>
    <t>はい(Yes)</t>
    <phoneticPr fontId="9"/>
  </si>
  <si>
    <t>いいえ(No)</t>
    <phoneticPr fontId="9"/>
  </si>
  <si>
    <t>実地調査</t>
    <rPh sb="0" eb="2">
      <t>ジッチ</t>
    </rPh>
    <rPh sb="2" eb="4">
      <t>チョウサ</t>
    </rPh>
    <phoneticPr fontId="5"/>
  </si>
  <si>
    <t>書面調査</t>
    <rPh sb="0" eb="2">
      <t>ショメン</t>
    </rPh>
    <rPh sb="2" eb="4">
      <t>チョウサ</t>
    </rPh>
    <phoneticPr fontId="5"/>
  </si>
  <si>
    <t>工程</t>
    <rPh sb="0" eb="2">
      <t>コウテイ</t>
    </rPh>
    <phoneticPr fontId="9"/>
  </si>
  <si>
    <t>設計・組立て・滅菌・保管</t>
    <rPh sb="0" eb="2">
      <t>セッケイ</t>
    </rPh>
    <rPh sb="3" eb="5">
      <t>クミタ</t>
    </rPh>
    <rPh sb="7" eb="9">
      <t>メッキン</t>
    </rPh>
    <rPh sb="10" eb="12">
      <t>ホカン</t>
    </rPh>
    <phoneticPr fontId="3"/>
  </si>
  <si>
    <t>設計・組立て・保管</t>
    <rPh sb="0" eb="2">
      <t>セッケイ</t>
    </rPh>
    <rPh sb="7" eb="9">
      <t>ホカン</t>
    </rPh>
    <phoneticPr fontId="3"/>
  </si>
  <si>
    <t>設計・組立て・滅菌</t>
    <rPh sb="0" eb="2">
      <t>セッケイ</t>
    </rPh>
    <rPh sb="3" eb="5">
      <t>クミタ</t>
    </rPh>
    <rPh sb="7" eb="9">
      <t>メッキン</t>
    </rPh>
    <phoneticPr fontId="3"/>
  </si>
  <si>
    <t>設計・組立て</t>
    <rPh sb="0" eb="2">
      <t>セッケイ</t>
    </rPh>
    <rPh sb="3" eb="5">
      <t>クミタ</t>
    </rPh>
    <phoneticPr fontId="3"/>
  </si>
  <si>
    <t>設計・滅菌・保管</t>
    <rPh sb="0" eb="2">
      <t>セッケイ</t>
    </rPh>
    <rPh sb="3" eb="5">
      <t>メッキン</t>
    </rPh>
    <rPh sb="6" eb="8">
      <t>ホカン</t>
    </rPh>
    <phoneticPr fontId="3"/>
  </si>
  <si>
    <t>設計・滅菌</t>
    <rPh sb="0" eb="2">
      <t>セッケイ</t>
    </rPh>
    <rPh sb="3" eb="5">
      <t>メッキン</t>
    </rPh>
    <phoneticPr fontId="3"/>
  </si>
  <si>
    <t>設計・保管</t>
    <rPh sb="0" eb="2">
      <t>セッケイ</t>
    </rPh>
    <rPh sb="3" eb="5">
      <t>ホカン</t>
    </rPh>
    <phoneticPr fontId="3"/>
  </si>
  <si>
    <t>設計</t>
    <rPh sb="0" eb="2">
      <t>セッケイ</t>
    </rPh>
    <phoneticPr fontId="3"/>
  </si>
  <si>
    <t>組立て・滅菌・保管</t>
    <rPh sb="0" eb="2">
      <t>クミタ</t>
    </rPh>
    <rPh sb="4" eb="6">
      <t>メッキン</t>
    </rPh>
    <rPh sb="7" eb="9">
      <t>ホカン</t>
    </rPh>
    <phoneticPr fontId="3"/>
  </si>
  <si>
    <t>組立て・滅菌</t>
    <rPh sb="0" eb="2">
      <t>クミタ</t>
    </rPh>
    <rPh sb="4" eb="6">
      <t>メッキン</t>
    </rPh>
    <phoneticPr fontId="3"/>
  </si>
  <si>
    <t>組立て・保管</t>
    <rPh sb="0" eb="2">
      <t>クミタ</t>
    </rPh>
    <rPh sb="4" eb="6">
      <t>ホカン</t>
    </rPh>
    <phoneticPr fontId="3"/>
  </si>
  <si>
    <t>主たる組立て</t>
    <rPh sb="0" eb="1">
      <t>シュ</t>
    </rPh>
    <rPh sb="3" eb="5">
      <t>クミタ</t>
    </rPh>
    <phoneticPr fontId="3"/>
  </si>
  <si>
    <t>滅菌・保管</t>
    <rPh sb="0" eb="2">
      <t>メッキン</t>
    </rPh>
    <rPh sb="3" eb="5">
      <t>ホカン</t>
    </rPh>
    <phoneticPr fontId="3"/>
  </si>
  <si>
    <t>滅菌</t>
    <rPh sb="0" eb="2">
      <t>メッキン</t>
    </rPh>
    <phoneticPr fontId="3"/>
  </si>
  <si>
    <t>保管</t>
    <rPh sb="0" eb="2">
      <t>ホカン</t>
    </rPh>
    <phoneticPr fontId="3"/>
  </si>
  <si>
    <t>設計・充填工程・保管</t>
    <rPh sb="0" eb="2">
      <t>セッケイ</t>
    </rPh>
    <rPh sb="3" eb="5">
      <t>ジュウテン</t>
    </rPh>
    <rPh sb="5" eb="7">
      <t>コウテイ</t>
    </rPh>
    <rPh sb="8" eb="10">
      <t>ホカン</t>
    </rPh>
    <phoneticPr fontId="3"/>
  </si>
  <si>
    <t>設計・充填工程</t>
    <rPh sb="0" eb="2">
      <t>セッケイ</t>
    </rPh>
    <rPh sb="3" eb="5">
      <t>ジュウテン</t>
    </rPh>
    <rPh sb="5" eb="7">
      <t>コウテイ</t>
    </rPh>
    <phoneticPr fontId="3"/>
  </si>
  <si>
    <t>充填工程・保管</t>
    <rPh sb="0" eb="2">
      <t>ジュウテン</t>
    </rPh>
    <rPh sb="2" eb="4">
      <t>コウテイ</t>
    </rPh>
    <rPh sb="5" eb="7">
      <t>ホカン</t>
    </rPh>
    <phoneticPr fontId="3"/>
  </si>
  <si>
    <t>充填工程</t>
    <rPh sb="0" eb="2">
      <t>ジュウテン</t>
    </rPh>
    <rPh sb="2" eb="4">
      <t>コウテイ</t>
    </rPh>
    <phoneticPr fontId="3"/>
  </si>
  <si>
    <t>調査実施者</t>
    <phoneticPr fontId="5"/>
  </si>
  <si>
    <t>結果通知書の発行日</t>
    <rPh sb="0" eb="2">
      <t>ケッカ</t>
    </rPh>
    <rPh sb="2" eb="5">
      <t>ツウチショ</t>
    </rPh>
    <rPh sb="6" eb="9">
      <t>ハッコウビ</t>
    </rPh>
    <phoneticPr fontId="5"/>
  </si>
  <si>
    <t>Scppe</t>
    <phoneticPr fontId="9"/>
  </si>
  <si>
    <t>範囲内</t>
    <rPh sb="0" eb="3">
      <t>ハンイナイ</t>
    </rPh>
    <phoneticPr fontId="9"/>
  </si>
  <si>
    <t>範囲外</t>
    <rPh sb="0" eb="2">
      <t>ハンイ</t>
    </rPh>
    <rPh sb="2" eb="3">
      <t>ガイ</t>
    </rPh>
    <phoneticPr fontId="9"/>
  </si>
  <si>
    <t>ISOなし</t>
    <phoneticPr fontId="9"/>
  </si>
  <si>
    <t>例</t>
    <rPh sb="0" eb="1">
      <t>レイ</t>
    </rPh>
    <phoneticPr fontId="5"/>
  </si>
  <si>
    <t>設計</t>
    <rPh sb="0" eb="2">
      <t>セッケイ</t>
    </rPh>
    <phoneticPr fontId="5"/>
  </si>
  <si>
    <t>BSIグループジャパン株式会社</t>
    <phoneticPr fontId="5"/>
  </si>
  <si>
    <t>神奈川県横浜市西区みなとみらい3-7-1</t>
    <phoneticPr fontId="5"/>
  </si>
  <si>
    <t>13B1X00000</t>
    <phoneticPr fontId="5"/>
  </si>
  <si>
    <t>はい(Yes)</t>
  </si>
  <si>
    <t>BSIグループジャパン株式会社</t>
    <rPh sb="11" eb="15">
      <t>@k</t>
    </rPh>
    <phoneticPr fontId="5"/>
  </si>
  <si>
    <t>範囲内</t>
  </si>
  <si>
    <t>PMDA</t>
    <phoneticPr fontId="5"/>
  </si>
  <si>
    <t>製造所Aと同じ</t>
    <rPh sb="0" eb="2">
      <t>セイゾウ</t>
    </rPh>
    <rPh sb="2" eb="3">
      <t>ショ</t>
    </rPh>
    <rPh sb="5" eb="6">
      <t>オナ</t>
    </rPh>
    <phoneticPr fontId="5"/>
  </si>
  <si>
    <t>QMS実績</t>
    <rPh sb="3" eb="5">
      <t>ジッセキ</t>
    </rPh>
    <phoneticPr fontId="5"/>
  </si>
  <si>
    <t>製販</t>
    <rPh sb="0" eb="2">
      <t>セイハン</t>
    </rPh>
    <phoneticPr fontId="5"/>
  </si>
  <si>
    <t>-</t>
    <phoneticPr fontId="5"/>
  </si>
  <si>
    <t>名称を登録証どおりに記入</t>
    <phoneticPr fontId="5"/>
  </si>
  <si>
    <t>所在地を登録証どおりに記入</t>
    <phoneticPr fontId="5"/>
  </si>
  <si>
    <t>登録番号を記入</t>
    <phoneticPr fontId="5"/>
  </si>
  <si>
    <t>(別紙2)　　　定期QMS適合性調査：対象品目</t>
    <rPh sb="8" eb="10">
      <t>テイキ</t>
    </rPh>
    <phoneticPr fontId="5"/>
  </si>
  <si>
    <t>ご記入方法のお願い</t>
    <rPh sb="1" eb="3">
      <t>キニュウ</t>
    </rPh>
    <rPh sb="3" eb="5">
      <t>ホウホウ</t>
    </rPh>
    <rPh sb="7" eb="8">
      <t>ネガ</t>
    </rPh>
    <phoneticPr fontId="9"/>
  </si>
  <si>
    <t>※1</t>
    <phoneticPr fontId="5"/>
  </si>
  <si>
    <t>25品目以上の場合は、40行目をコピーして行を追加してください。</t>
    <rPh sb="2" eb="4">
      <t>ヒンモク</t>
    </rPh>
    <rPh sb="4" eb="6">
      <t>イジョウ</t>
    </rPh>
    <rPh sb="7" eb="9">
      <t>バアイ</t>
    </rPh>
    <rPh sb="13" eb="14">
      <t>ギョウ</t>
    </rPh>
    <rPh sb="14" eb="15">
      <t>メ</t>
    </rPh>
    <rPh sb="21" eb="22">
      <t>ギョウ</t>
    </rPh>
    <rPh sb="23" eb="25">
      <t>ツイカ</t>
    </rPh>
    <phoneticPr fontId="5"/>
  </si>
  <si>
    <t>※2</t>
  </si>
  <si>
    <t>申請グループ（基準適合証）ごとにA, B, Cと記載してください。申請書に記載する品目には「親」、子品目には「子」と記載をお願いいたします。</t>
    <rPh sb="0" eb="2">
      <t>シンセイ</t>
    </rPh>
    <rPh sb="7" eb="9">
      <t>キジュン</t>
    </rPh>
    <rPh sb="9" eb="11">
      <t>テキゴウ</t>
    </rPh>
    <rPh sb="11" eb="12">
      <t>ショウ</t>
    </rPh>
    <rPh sb="24" eb="26">
      <t>キサイ</t>
    </rPh>
    <rPh sb="33" eb="36">
      <t>シンセイショ</t>
    </rPh>
    <rPh sb="37" eb="39">
      <t>キサイ</t>
    </rPh>
    <rPh sb="41" eb="43">
      <t>ヒンモク</t>
    </rPh>
    <rPh sb="46" eb="47">
      <t>オヤ</t>
    </rPh>
    <rPh sb="49" eb="50">
      <t>コ</t>
    </rPh>
    <rPh sb="50" eb="52">
      <t>ヒンモク</t>
    </rPh>
    <rPh sb="55" eb="56">
      <t>コ</t>
    </rPh>
    <rPh sb="58" eb="60">
      <t>キサイ</t>
    </rPh>
    <rPh sb="62" eb="63">
      <t>ネガ</t>
    </rPh>
    <phoneticPr fontId="5"/>
  </si>
  <si>
    <t>※3</t>
  </si>
  <si>
    <t>BSIで認証した品目のみをご記入ください。（他機関で認証した品目は、申請時の子品目リストで確認いたします）</t>
    <rPh sb="4" eb="6">
      <t>ニンショウ</t>
    </rPh>
    <rPh sb="8" eb="10">
      <t>ヒンモク</t>
    </rPh>
    <rPh sb="14" eb="16">
      <t>キニュウ</t>
    </rPh>
    <rPh sb="22" eb="23">
      <t>ホカ</t>
    </rPh>
    <rPh sb="23" eb="25">
      <t>キカン</t>
    </rPh>
    <rPh sb="26" eb="28">
      <t>ニンショウ</t>
    </rPh>
    <rPh sb="30" eb="32">
      <t>ヒンモク</t>
    </rPh>
    <rPh sb="34" eb="37">
      <t>シンセイジ</t>
    </rPh>
    <rPh sb="38" eb="39">
      <t>コ</t>
    </rPh>
    <rPh sb="39" eb="41">
      <t>ヒンモク</t>
    </rPh>
    <rPh sb="45" eb="47">
      <t>カクニン</t>
    </rPh>
    <phoneticPr fontId="5"/>
  </si>
  <si>
    <t>※4</t>
  </si>
  <si>
    <t>1つの品目で複数の製品群区分が該当する場合は、製品群区分ごとに行を分けてご記入をください。</t>
    <rPh sb="3" eb="5">
      <t>ヒンモク</t>
    </rPh>
    <rPh sb="6" eb="8">
      <t>フクスウ</t>
    </rPh>
    <rPh sb="9" eb="12">
      <t>セイヒングン</t>
    </rPh>
    <rPh sb="12" eb="14">
      <t>クブン</t>
    </rPh>
    <rPh sb="15" eb="17">
      <t>ガイトウ</t>
    </rPh>
    <rPh sb="19" eb="21">
      <t>バアイ</t>
    </rPh>
    <rPh sb="23" eb="26">
      <t>セイヒングン</t>
    </rPh>
    <rPh sb="26" eb="28">
      <t>クブン</t>
    </rPh>
    <rPh sb="31" eb="32">
      <t>ギョウ</t>
    </rPh>
    <rPh sb="33" eb="34">
      <t>ワ</t>
    </rPh>
    <rPh sb="37" eb="39">
      <t>キニュウ</t>
    </rPh>
    <phoneticPr fontId="5"/>
  </si>
  <si>
    <t>※5</t>
  </si>
  <si>
    <r>
      <t>製造所情報の欄は、品目ごとに対象の製造所へ</t>
    </r>
    <r>
      <rPr>
        <b/>
        <u/>
        <sz val="10"/>
        <color rgb="FF00B050"/>
        <rFont val="Meiryo UI"/>
        <family val="3"/>
        <charset val="128"/>
      </rPr>
      <t>○</t>
    </r>
    <r>
      <rPr>
        <b/>
        <sz val="10"/>
        <color theme="1"/>
        <rFont val="Meiryo UI"/>
        <family val="3"/>
        <charset val="128"/>
      </rPr>
      <t>をご記載ください。セルの結合はご遠慮ください。</t>
    </r>
    <rPh sb="34" eb="36">
      <t>ケツゴウ</t>
    </rPh>
    <rPh sb="38" eb="40">
      <t>エンリョ</t>
    </rPh>
    <phoneticPr fontId="5"/>
  </si>
  <si>
    <t xml:space="preserve"> ※6</t>
    <phoneticPr fontId="5"/>
  </si>
  <si>
    <t>前回の調査以降に回収が発生している場合は、その原因が製造所のQMSに起因するか否かをリストから選択してください。</t>
    <rPh sb="0" eb="2">
      <t>ゼンカイ</t>
    </rPh>
    <rPh sb="3" eb="5">
      <t>チョウサ</t>
    </rPh>
    <rPh sb="5" eb="7">
      <t>イコウ</t>
    </rPh>
    <rPh sb="8" eb="10">
      <t>カイシュウ</t>
    </rPh>
    <rPh sb="11" eb="13">
      <t>ハッセイ</t>
    </rPh>
    <rPh sb="17" eb="19">
      <t>バアイ</t>
    </rPh>
    <rPh sb="23" eb="25">
      <t>ゲンイン</t>
    </rPh>
    <rPh sb="26" eb="28">
      <t>セイゾウ</t>
    </rPh>
    <rPh sb="28" eb="29">
      <t>ショ</t>
    </rPh>
    <rPh sb="34" eb="36">
      <t>キイン</t>
    </rPh>
    <rPh sb="39" eb="40">
      <t>イナ</t>
    </rPh>
    <rPh sb="47" eb="49">
      <t>センタク</t>
    </rPh>
    <phoneticPr fontId="5"/>
  </si>
  <si>
    <t>※</t>
    <phoneticPr fontId="5"/>
  </si>
  <si>
    <t>Zに続く製造所（27ヶ所目以降の製造所）がある場合は、担当者へご連絡ください。</t>
    <phoneticPr fontId="5"/>
  </si>
  <si>
    <t>行追加以外の加工はご遠慮ください。</t>
    <rPh sb="0" eb="1">
      <t>ギョウ</t>
    </rPh>
    <rPh sb="1" eb="3">
      <t>ツイカ</t>
    </rPh>
    <rPh sb="3" eb="5">
      <t>イガイ</t>
    </rPh>
    <rPh sb="6" eb="8">
      <t>カコウ</t>
    </rPh>
    <rPh sb="10" eb="12">
      <t>エンリョ</t>
    </rPh>
    <phoneticPr fontId="5"/>
  </si>
  <si>
    <r>
      <t xml:space="preserve">No.
</t>
    </r>
    <r>
      <rPr>
        <b/>
        <sz val="10"/>
        <color rgb="FFFF0000"/>
        <rFont val="Meiryo UI"/>
        <family val="3"/>
        <charset val="128"/>
      </rPr>
      <t>※1</t>
    </r>
    <phoneticPr fontId="5"/>
  </si>
  <si>
    <r>
      <t xml:space="preserve">申請グループ
</t>
    </r>
    <r>
      <rPr>
        <b/>
        <sz val="10"/>
        <color rgb="FFFF0000"/>
        <rFont val="Meiryo UI"/>
        <family val="3"/>
        <charset val="128"/>
      </rPr>
      <t>※2</t>
    </r>
    <rPh sb="0" eb="2">
      <t>シンセイ</t>
    </rPh>
    <phoneticPr fontId="5"/>
  </si>
  <si>
    <r>
      <t xml:space="preserve">認証番号
</t>
    </r>
    <r>
      <rPr>
        <b/>
        <sz val="10"/>
        <color rgb="FFFF0000"/>
        <rFont val="Meiryo UI"/>
        <family val="3"/>
        <charset val="128"/>
      </rPr>
      <t>※3</t>
    </r>
    <rPh sb="0" eb="2">
      <t>ニンショウ</t>
    </rPh>
    <rPh sb="2" eb="4">
      <t>バンゴウ</t>
    </rPh>
    <phoneticPr fontId="5"/>
  </si>
  <si>
    <t>認証日</t>
    <rPh sb="0" eb="2">
      <t>ニンショウ</t>
    </rPh>
    <rPh sb="2" eb="3">
      <t>ビ</t>
    </rPh>
    <phoneticPr fontId="5"/>
  </si>
  <si>
    <t>販売名</t>
    <rPh sb="0" eb="2">
      <t>ハンバイ</t>
    </rPh>
    <rPh sb="2" eb="3">
      <t>メイ</t>
    </rPh>
    <phoneticPr fontId="5"/>
  </si>
  <si>
    <r>
      <t xml:space="preserve">一般的名称
</t>
    </r>
    <r>
      <rPr>
        <sz val="9"/>
        <color rgb="FFFF0000"/>
        <rFont val="Meiryo UI"/>
        <family val="3"/>
        <charset val="128"/>
      </rPr>
      <t>*</t>
    </r>
    <r>
      <rPr>
        <sz val="9"/>
        <color theme="1"/>
        <rFont val="Meiryo UI"/>
        <family val="3"/>
        <charset val="128"/>
      </rPr>
      <t>1つの品目で複数の製品群区分が該当する場合は、製品群区分ごとに行を分けてご記入をください。</t>
    </r>
    <rPh sb="0" eb="3">
      <t>イッパンテキ</t>
    </rPh>
    <rPh sb="3" eb="5">
      <t>メイショウ</t>
    </rPh>
    <phoneticPr fontId="5"/>
  </si>
  <si>
    <r>
      <t xml:space="preserve">製品群区分
</t>
    </r>
    <r>
      <rPr>
        <b/>
        <sz val="10"/>
        <color rgb="FFFF0000"/>
        <rFont val="Meiryo UI"/>
        <family val="3"/>
        <charset val="128"/>
      </rPr>
      <t>※4</t>
    </r>
    <rPh sb="0" eb="3">
      <t>セイヒングン</t>
    </rPh>
    <rPh sb="3" eb="5">
      <t>クブン</t>
    </rPh>
    <phoneticPr fontId="5"/>
  </si>
  <si>
    <r>
      <t xml:space="preserve">基準適合証有無
</t>
    </r>
    <r>
      <rPr>
        <sz val="10"/>
        <color rgb="FFFF0000"/>
        <rFont val="Meiryo UI"/>
        <family val="3"/>
        <charset val="128"/>
      </rPr>
      <t>あり：申請時に写しを</t>
    </r>
    <r>
      <rPr>
        <sz val="9"/>
        <color rgb="FFFF0000"/>
        <rFont val="Meiryo UI"/>
        <family val="3"/>
        <charset val="128"/>
      </rPr>
      <t>提出</t>
    </r>
    <rPh sb="0" eb="2">
      <t>キジュン</t>
    </rPh>
    <rPh sb="2" eb="4">
      <t>テキゴウ</t>
    </rPh>
    <rPh sb="4" eb="5">
      <t>ショウ</t>
    </rPh>
    <rPh sb="5" eb="7">
      <t>ウム</t>
    </rPh>
    <rPh sb="11" eb="14">
      <t>シンセイジ</t>
    </rPh>
    <rPh sb="15" eb="16">
      <t>ウツ</t>
    </rPh>
    <rPh sb="18" eb="20">
      <t>テイシュツ</t>
    </rPh>
    <phoneticPr fontId="5"/>
  </si>
  <si>
    <r>
      <t xml:space="preserve">製造所情報 </t>
    </r>
    <r>
      <rPr>
        <b/>
        <sz val="10"/>
        <color rgb="FFFF0000"/>
        <rFont val="Meiryo UI"/>
        <family val="3"/>
        <charset val="128"/>
      </rPr>
      <t>※5</t>
    </r>
    <rPh sb="0" eb="5">
      <t>セイゾウショジョウホウ</t>
    </rPh>
    <phoneticPr fontId="5"/>
  </si>
  <si>
    <t>回収等の有無</t>
    <rPh sb="0" eb="2">
      <t>カイシュウ</t>
    </rPh>
    <rPh sb="2" eb="3">
      <t>トウ</t>
    </rPh>
    <rPh sb="4" eb="6">
      <t>ウム</t>
    </rPh>
    <phoneticPr fontId="5"/>
  </si>
  <si>
    <r>
      <t xml:space="preserve">回収の原因の製造所QMSへの影響 
</t>
    </r>
    <r>
      <rPr>
        <b/>
        <sz val="10"/>
        <color rgb="FFFF0000"/>
        <rFont val="Meiryo UI"/>
        <family val="3"/>
        <charset val="128"/>
      </rPr>
      <t>※6</t>
    </r>
    <phoneticPr fontId="5"/>
  </si>
  <si>
    <t>A親</t>
    <rPh sb="1" eb="2">
      <t>オヤ</t>
    </rPh>
    <phoneticPr fontId="5"/>
  </si>
  <si>
    <t>230ADBZX00000000</t>
  </si>
  <si>
    <t>BSI心電計</t>
    <phoneticPr fontId="5"/>
  </si>
  <si>
    <t>多機能心電計</t>
    <phoneticPr fontId="5"/>
  </si>
  <si>
    <t>2-G-02, ニ</t>
    <phoneticPr fontId="5"/>
  </si>
  <si>
    <t>なし</t>
    <phoneticPr fontId="5"/>
  </si>
  <si>
    <t>○</t>
    <phoneticPr fontId="5"/>
  </si>
  <si>
    <t>A子</t>
    <rPh sb="1" eb="2">
      <t>コ</t>
    </rPh>
    <phoneticPr fontId="5"/>
  </si>
  <si>
    <t>302ADBZX00000000</t>
    <phoneticPr fontId="5"/>
  </si>
  <si>
    <t>BSI心電計　アルファ</t>
    <phoneticPr fontId="5"/>
  </si>
  <si>
    <t>B親</t>
    <phoneticPr fontId="5"/>
  </si>
  <si>
    <t>221ADBZX00000000</t>
    <phoneticPr fontId="5"/>
  </si>
  <si>
    <t>単回使用BSI穿孔器</t>
    <rPh sb="0" eb="4">
      <t>タンカイシヨウ</t>
    </rPh>
    <phoneticPr fontId="5"/>
  </si>
  <si>
    <t>単回使用穿孔器</t>
    <phoneticPr fontId="5"/>
  </si>
  <si>
    <t>2-A-06, ロ, 経過措置</t>
    <phoneticPr fontId="5"/>
  </si>
  <si>
    <t>あり</t>
    <phoneticPr fontId="5"/>
  </si>
  <si>
    <t>選択</t>
  </si>
  <si>
    <t>　</t>
    <phoneticPr fontId="5"/>
  </si>
  <si>
    <t>REVISION HISTORY</t>
  </si>
  <si>
    <t>Rev No</t>
  </si>
  <si>
    <t>Revision
Date</t>
  </si>
  <si>
    <t>Author</t>
  </si>
  <si>
    <t>Sec. No</t>
  </si>
  <si>
    <t>Brief Description of Change</t>
  </si>
  <si>
    <t>Reina Tanaka</t>
  </si>
  <si>
    <t>All</t>
    <phoneticPr fontId="5"/>
  </si>
  <si>
    <r>
      <rPr>
        <sz val="11"/>
        <color theme="1"/>
        <rFont val="Meiryo UI"/>
        <family val="2"/>
        <charset val="128"/>
      </rPr>
      <t>新規作成（以前の管理文書番号：</t>
    </r>
    <r>
      <rPr>
        <sz val="11"/>
        <color theme="1"/>
        <rFont val="Tahoma"/>
        <family val="2"/>
      </rPr>
      <t>BSI-JP-536_11-HC-1120</t>
    </r>
    <r>
      <rPr>
        <sz val="11"/>
        <color theme="1"/>
        <rFont val="Meiryo UI"/>
        <family val="2"/>
        <charset val="128"/>
      </rPr>
      <t>）</t>
    </r>
    <r>
      <rPr>
        <sz val="11"/>
        <color theme="1"/>
        <rFont val="Tahoma"/>
        <family val="2"/>
      </rPr>
      <t xml:space="preserve">
Initial issue (previous controlled document No.: BSI-JP-536_11-HC-1120)</t>
    </r>
    <phoneticPr fontId="5"/>
  </si>
  <si>
    <t>Reina Tanaka/
Seiko Takata/
Keiko Takahashi</t>
    <phoneticPr fontId="9"/>
  </si>
  <si>
    <t>All</t>
    <phoneticPr fontId="9"/>
  </si>
  <si>
    <r>
      <t>&lt;</t>
    </r>
    <r>
      <rPr>
        <sz val="11"/>
        <color theme="1"/>
        <rFont val="Meiryo UI"/>
        <family val="3"/>
        <charset val="128"/>
      </rPr>
      <t>見積根拠リスト</t>
    </r>
    <r>
      <rPr>
        <sz val="11"/>
        <color theme="1"/>
        <rFont val="Tahoma"/>
        <family val="2"/>
      </rPr>
      <t>QMS&gt;</t>
    </r>
    <r>
      <rPr>
        <sz val="11"/>
        <color theme="1"/>
        <rFont val="Meiryo UI"/>
        <family val="3"/>
        <charset val="128"/>
      </rPr>
      <t xml:space="preserve">新規作成
</t>
    </r>
    <r>
      <rPr>
        <sz val="11"/>
        <color theme="1"/>
        <rFont val="Tahoma"/>
        <family val="2"/>
      </rPr>
      <t>&lt;</t>
    </r>
    <r>
      <rPr>
        <sz val="11"/>
        <color theme="1"/>
        <rFont val="Meiryo UI"/>
        <family val="3"/>
        <charset val="128"/>
      </rPr>
      <t>認証計画書</t>
    </r>
    <r>
      <rPr>
        <sz val="11"/>
        <color theme="1"/>
        <rFont val="Tahoma"/>
        <family val="2"/>
      </rPr>
      <t>&gt;</t>
    </r>
    <r>
      <rPr>
        <sz val="11"/>
        <color theme="1"/>
        <rFont val="Meiryo UI"/>
        <family val="3"/>
        <charset val="128"/>
      </rPr>
      <t>見積もり根拠の定型文言について、リストからの選択式に変更。</t>
    </r>
    <r>
      <rPr>
        <sz val="11"/>
        <color theme="1"/>
        <rFont val="Tahoma"/>
        <family val="2"/>
      </rPr>
      <t>P</t>
    </r>
    <r>
      <rPr>
        <sz val="11"/>
        <color theme="1"/>
        <rFont val="Meiryo UI"/>
        <family val="3"/>
        <charset val="128"/>
      </rPr>
      <t xml:space="preserve">コードの修正
</t>
    </r>
    <r>
      <rPr>
        <sz val="11"/>
        <color theme="1"/>
        <rFont val="Tahoma"/>
        <family val="2"/>
      </rPr>
      <t>&lt;</t>
    </r>
    <r>
      <rPr>
        <sz val="11"/>
        <color theme="1"/>
        <rFont val="Meiryo UI"/>
        <family val="3"/>
        <charset val="128"/>
      </rPr>
      <t>お客様情報</t>
    </r>
    <r>
      <rPr>
        <sz val="11"/>
        <color theme="1"/>
        <rFont val="Tahoma"/>
        <family val="2"/>
      </rPr>
      <t>&gt;</t>
    </r>
    <r>
      <rPr>
        <sz val="11"/>
        <color theme="1"/>
        <rFont val="Meiryo UI"/>
        <family val="3"/>
        <charset val="128"/>
      </rPr>
      <t xml:space="preserve">コンサルティングの有無に関する注記の整備、軽微な案内コメントおよび体裁の修正
</t>
    </r>
    <r>
      <rPr>
        <sz val="11"/>
        <color theme="1"/>
        <rFont val="Tahoma"/>
        <family val="2"/>
      </rPr>
      <t>&lt;</t>
    </r>
    <r>
      <rPr>
        <sz val="11"/>
        <color theme="1"/>
        <rFont val="Meiryo UI"/>
        <family val="3"/>
        <charset val="128"/>
      </rPr>
      <t>対象品目</t>
    </r>
    <r>
      <rPr>
        <sz val="11"/>
        <color theme="1"/>
        <rFont val="Tahoma"/>
        <family val="2"/>
      </rPr>
      <t>&gt;</t>
    </r>
    <r>
      <rPr>
        <sz val="11"/>
        <color theme="1"/>
        <rFont val="Meiryo UI"/>
        <family val="3"/>
        <charset val="128"/>
      </rPr>
      <t xml:space="preserve">回収に関する文言の整備、収集情報の整備
</t>
    </r>
    <r>
      <rPr>
        <sz val="11"/>
        <color theme="1"/>
        <rFont val="Tahoma"/>
        <family val="2"/>
      </rPr>
      <t>&lt;Rev. History&gt;</t>
    </r>
    <r>
      <rPr>
        <sz val="11"/>
        <color theme="1"/>
        <rFont val="Meiryo UI"/>
        <family val="3"/>
        <charset val="128"/>
      </rPr>
      <t>手順変更に伴い</t>
    </r>
    <r>
      <rPr>
        <sz val="11"/>
        <color theme="1"/>
        <rFont val="Tahoma"/>
        <family val="2"/>
      </rPr>
      <t>Related Documents</t>
    </r>
    <r>
      <rPr>
        <sz val="11"/>
        <color theme="1"/>
        <rFont val="Meiryo UI"/>
        <family val="3"/>
        <charset val="128"/>
      </rPr>
      <t xml:space="preserve">表を削除
</t>
    </r>
    <r>
      <rPr>
        <sz val="11"/>
        <color theme="1"/>
        <rFont val="Tahoma"/>
        <family val="2"/>
      </rPr>
      <t>&lt;Reason for quotation of QMS&gt;Add new sheet.
&lt;Certificate Plan&gt;Add selection of contents for reason for quotation.Correct code selection.
&lt;Client information&gt;Correct comments about with or without consultant activity. Correct minor instraction comments.
&lt;Product List&gt;Correct comments and contents about client information
&lt;Rev. History&gt; Delete table of related documents due to procedure change</t>
    </r>
    <rPh sb="1" eb="3">
      <t>ミツモリ</t>
    </rPh>
    <rPh sb="3" eb="5">
      <t>コンキョ</t>
    </rPh>
    <rPh sb="12" eb="14">
      <t>シンキ</t>
    </rPh>
    <rPh sb="14" eb="16">
      <t>サクセイ</t>
    </rPh>
    <rPh sb="18" eb="20">
      <t>ニンショウ</t>
    </rPh>
    <rPh sb="20" eb="23">
      <t>ケイカクショ</t>
    </rPh>
    <rPh sb="24" eb="26">
      <t>ミツ</t>
    </rPh>
    <rPh sb="28" eb="30">
      <t>コンキョ</t>
    </rPh>
    <rPh sb="31" eb="33">
      <t>テイケイ</t>
    </rPh>
    <rPh sb="33" eb="35">
      <t>モンゴン</t>
    </rPh>
    <rPh sb="46" eb="48">
      <t>センタク</t>
    </rPh>
    <rPh sb="48" eb="49">
      <t>シキ</t>
    </rPh>
    <rPh sb="50" eb="52">
      <t>ヘンコウ</t>
    </rPh>
    <rPh sb="58" eb="60">
      <t>シュウセイ</t>
    </rPh>
    <rPh sb="63" eb="65">
      <t>キャクサマ</t>
    </rPh>
    <rPh sb="65" eb="67">
      <t>ジョウホウ</t>
    </rPh>
    <rPh sb="77" eb="79">
      <t>ウム</t>
    </rPh>
    <rPh sb="80" eb="81">
      <t>カン</t>
    </rPh>
    <rPh sb="83" eb="85">
      <t>チュウキ</t>
    </rPh>
    <rPh sb="86" eb="88">
      <t>セイビ</t>
    </rPh>
    <rPh sb="89" eb="91">
      <t>ケイビ</t>
    </rPh>
    <rPh sb="92" eb="94">
      <t>アンナイ</t>
    </rPh>
    <rPh sb="101" eb="103">
      <t>テイサイ</t>
    </rPh>
    <rPh sb="104" eb="106">
      <t>シュウセイ</t>
    </rPh>
    <rPh sb="108" eb="110">
      <t>タイショウ</t>
    </rPh>
    <rPh sb="110" eb="112">
      <t>ヒンモク</t>
    </rPh>
    <rPh sb="113" eb="115">
      <t>カイシュウ</t>
    </rPh>
    <rPh sb="116" eb="117">
      <t>カン</t>
    </rPh>
    <rPh sb="119" eb="121">
      <t>モンゴン</t>
    </rPh>
    <rPh sb="122" eb="124">
      <t>セイビ</t>
    </rPh>
    <rPh sb="125" eb="127">
      <t>シュウシュウ</t>
    </rPh>
    <rPh sb="127" eb="129">
      <t>ジョウホウ</t>
    </rPh>
    <rPh sb="130" eb="132">
      <t>セイビ</t>
    </rPh>
    <rPh sb="147" eb="149">
      <t>テジュン</t>
    </rPh>
    <rPh sb="149" eb="151">
      <t>ヘンコウ</t>
    </rPh>
    <rPh sb="152" eb="153">
      <t>トモナ</t>
    </rPh>
    <rPh sb="171" eb="172">
      <t>ヒョウ</t>
    </rPh>
    <rPh sb="173" eb="175">
      <t>サクジョ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</si>
</sst>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411]ggge&quot;年&quot;m&quot;月&quot;d&quot;日&quot;;@"/>
    <numFmt numFmtId="177" formatCode="[$-411]ggge&quot;年　&quot;m&quot;月　&quot;d&quot;日&quot;"/>
    <numFmt numFmtId="178" formatCode="0.0_ "/>
    <numFmt numFmtId="179" formatCode="#&quot;枚&quot;"/>
    <numFmt numFmtId="180" formatCode="&quot;（&quot;#&quot;枚）&quot;"/>
    <numFmt numFmtId="181" formatCode="&quot;¥&quot;#,##0_);[Red]\(&quot;¥&quot;#,##0\)"/>
    <numFmt numFmtId="182" formatCode="0.0_);[Red]\(0.0\)"/>
    <numFmt numFmtId="183" formatCode="0.0"/>
    <numFmt numFmtId="184" formatCode="[$-409]mmm\-yy;@"/>
  </numFmts>
  <fonts count="86">
    <font>
      <sz val="11"/>
      <color theme="1"/>
      <name val="Meiryo UI"/>
      <family val="2"/>
      <charset val="128"/>
    </font>
    <font>
      <sz val="10"/>
      <color theme="1"/>
      <name val="Meiryo UI"/>
      <family val="2"/>
      <charset val="128"/>
    </font>
    <font>
      <sz val="10"/>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6"/>
      <name val="Meiryo UI"/>
      <family val="2"/>
      <charset val="128"/>
    </font>
    <font>
      <sz val="10"/>
      <color theme="1"/>
      <name val="Meiryo UI"/>
      <family val="3"/>
      <charset val="128"/>
    </font>
    <font>
      <sz val="10"/>
      <name val="Meiryo UI"/>
      <family val="3"/>
      <charset val="128"/>
    </font>
    <font>
      <b/>
      <sz val="14"/>
      <color rgb="FF000080"/>
      <name val="Meiryo UI"/>
      <family val="3"/>
      <charset val="128"/>
    </font>
    <font>
      <sz val="6"/>
      <name val="ＭＳ Ｐゴシック"/>
      <family val="2"/>
      <charset val="128"/>
      <scheme val="minor"/>
    </font>
    <font>
      <b/>
      <sz val="8"/>
      <color rgb="FF000080"/>
      <name val="Meiryo UI"/>
      <family val="3"/>
      <charset val="128"/>
    </font>
    <font>
      <b/>
      <sz val="8"/>
      <color rgb="FFFF0000"/>
      <name val="Meiryo UI"/>
      <family val="3"/>
      <charset val="128"/>
    </font>
    <font>
      <sz val="11"/>
      <color theme="1"/>
      <name val="Meiryo UI"/>
      <family val="3"/>
      <charset val="128"/>
    </font>
    <font>
      <b/>
      <sz val="12"/>
      <color rgb="FF000080"/>
      <name val="Meiryo UI"/>
      <family val="3"/>
      <charset val="128"/>
    </font>
    <font>
      <b/>
      <sz val="12"/>
      <color theme="1"/>
      <name val="Meiryo UI"/>
      <family val="3"/>
      <charset val="128"/>
    </font>
    <font>
      <sz val="11"/>
      <color rgb="FF92D050"/>
      <name val="ＭＳ Ｐゴシック"/>
      <family val="3"/>
      <charset val="128"/>
      <scheme val="minor"/>
    </font>
    <font>
      <b/>
      <sz val="9"/>
      <color rgb="FFFF0000"/>
      <name val="Meiryo UI"/>
      <family val="3"/>
      <charset val="128"/>
    </font>
    <font>
      <b/>
      <sz val="9"/>
      <color theme="1"/>
      <name val="Meiryo UI"/>
      <family val="3"/>
      <charset val="128"/>
    </font>
    <font>
      <b/>
      <sz val="9"/>
      <name val="Meiryo UI"/>
      <family val="3"/>
      <charset val="128"/>
    </font>
    <font>
      <sz val="9"/>
      <color theme="1"/>
      <name val="Tahoma"/>
      <family val="2"/>
    </font>
    <font>
      <b/>
      <sz val="9"/>
      <color rgb="FF002060"/>
      <name val="Meiryo UI"/>
      <family val="3"/>
      <charset val="128"/>
    </font>
    <font>
      <sz val="9"/>
      <color theme="1"/>
      <name val="Meiryo UI"/>
      <family val="3"/>
      <charset val="128"/>
    </font>
    <font>
      <sz val="9"/>
      <color rgb="FF002060"/>
      <name val="Meiryo UI"/>
      <family val="3"/>
      <charset val="128"/>
    </font>
    <font>
      <b/>
      <sz val="9"/>
      <color rgb="FF0000FF"/>
      <name val="Meiryo UI"/>
      <family val="3"/>
      <charset val="128"/>
    </font>
    <font>
      <b/>
      <sz val="9"/>
      <color rgb="FF000080"/>
      <name val="Tahoma"/>
      <family val="2"/>
    </font>
    <font>
      <b/>
      <sz val="9"/>
      <color rgb="FF000000"/>
      <name val="Meiryo UI"/>
      <family val="3"/>
      <charset val="128"/>
    </font>
    <font>
      <sz val="10.5"/>
      <color theme="1"/>
      <name val="Meiryo UI"/>
      <family val="3"/>
      <charset val="128"/>
    </font>
    <font>
      <sz val="10.5"/>
      <color theme="1"/>
      <name val="Century"/>
      <family val="1"/>
    </font>
    <font>
      <sz val="12"/>
      <color theme="1"/>
      <name val="Meiryo UI"/>
      <family val="3"/>
      <charset val="128"/>
    </font>
    <font>
      <sz val="8"/>
      <color theme="1"/>
      <name val="Meiryo UI"/>
      <family val="3"/>
      <charset val="128"/>
    </font>
    <font>
      <sz val="24"/>
      <color theme="1"/>
      <name val="Meiryo UI"/>
      <family val="3"/>
      <charset val="128"/>
    </font>
    <font>
      <sz val="8"/>
      <name val="Meiryo UI"/>
      <family val="3"/>
      <charset val="128"/>
    </font>
    <font>
      <sz val="8"/>
      <color rgb="FF002060"/>
      <name val="Meiryo UI"/>
      <family val="3"/>
      <charset val="128"/>
    </font>
    <font>
      <sz val="11"/>
      <color theme="1"/>
      <name val="ＭＳ Ｐゴシック"/>
      <family val="2"/>
      <charset val="128"/>
      <scheme val="minor"/>
    </font>
    <font>
      <sz val="8"/>
      <color theme="1"/>
      <name val="Tahoma"/>
      <family val="2"/>
    </font>
    <font>
      <sz val="10"/>
      <color theme="1"/>
      <name val="Tahoma"/>
      <family val="2"/>
    </font>
    <font>
      <sz val="11"/>
      <color theme="1"/>
      <name val="ＭＳ Ｐゴシック"/>
      <family val="3"/>
      <charset val="128"/>
      <scheme val="minor"/>
    </font>
    <font>
      <sz val="11"/>
      <color theme="1"/>
      <name val="HG丸ｺﾞｼｯｸM-PRO"/>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9"/>
      <name val="Meiryo UI"/>
      <family val="3"/>
      <charset val="128"/>
    </font>
    <font>
      <b/>
      <sz val="9"/>
      <color theme="1"/>
      <name val="Tahoma"/>
      <family val="2"/>
    </font>
    <font>
      <sz val="11"/>
      <color theme="1"/>
      <name val="Tahoma"/>
      <family val="2"/>
    </font>
    <font>
      <sz val="18"/>
      <color theme="1"/>
      <name val="Tahoma"/>
      <family val="2"/>
    </font>
    <font>
      <sz val="9"/>
      <color theme="1" tint="0.34998626667073579"/>
      <name val="Meiryo UI"/>
      <family val="3"/>
      <charset val="128"/>
    </font>
    <font>
      <sz val="9"/>
      <color theme="1" tint="0.34998626667073579"/>
      <name val="Tahoma"/>
      <family val="2"/>
    </font>
    <font>
      <b/>
      <sz val="8"/>
      <color theme="1"/>
      <name val="Tahoma"/>
      <family val="2"/>
    </font>
    <font>
      <sz val="8"/>
      <color theme="1" tint="0.34998626667073579"/>
      <name val="Tahoma"/>
      <family val="2"/>
    </font>
    <font>
      <sz val="11"/>
      <color theme="1" tint="0.34998626667073579"/>
      <name val="Tahoma"/>
      <family val="2"/>
    </font>
    <font>
      <sz val="7.5"/>
      <color theme="1"/>
      <name val="Meiryo UI"/>
      <family val="3"/>
      <charset val="128"/>
    </font>
    <font>
      <sz val="9"/>
      <color rgb="FFFF0000"/>
      <name val="Meiryo UI"/>
      <family val="3"/>
      <charset val="128"/>
    </font>
    <font>
      <sz val="10"/>
      <color rgb="FFFF0000"/>
      <name val="Meiryo UI"/>
      <family val="3"/>
      <charset val="128"/>
    </font>
    <font>
      <sz val="9"/>
      <color indexed="81"/>
      <name val="ＭＳ Ｐゴシック"/>
      <family val="3"/>
      <charset val="128"/>
    </font>
    <font>
      <sz val="16"/>
      <color theme="1"/>
      <name val="Tahoma"/>
      <family val="2"/>
    </font>
    <font>
      <sz val="16"/>
      <color theme="1"/>
      <name val="Meiryo UI"/>
      <family val="3"/>
      <charset val="128"/>
    </font>
    <font>
      <b/>
      <sz val="10"/>
      <color theme="1"/>
      <name val="Tahoma"/>
      <family val="2"/>
    </font>
    <font>
      <b/>
      <sz val="14"/>
      <name val="Meiryo UI"/>
      <family val="3"/>
      <charset val="128"/>
    </font>
    <font>
      <b/>
      <sz val="8"/>
      <name val="Tahoma"/>
      <family val="2"/>
    </font>
    <font>
      <b/>
      <sz val="8"/>
      <name val="Meiryo UI"/>
      <family val="3"/>
      <charset val="128"/>
    </font>
    <font>
      <b/>
      <sz val="11"/>
      <name val="Meiryo UI"/>
      <family val="3"/>
      <charset val="128"/>
    </font>
    <font>
      <b/>
      <sz val="12"/>
      <name val="Meiryo UI"/>
      <family val="3"/>
      <charset val="128"/>
    </font>
    <font>
      <b/>
      <sz val="10"/>
      <color theme="1"/>
      <name val="Meiryo UI"/>
      <family val="3"/>
      <charset val="128"/>
    </font>
    <font>
      <b/>
      <u/>
      <sz val="10"/>
      <color rgb="FF00B050"/>
      <name val="Meiryo UI"/>
      <family val="3"/>
      <charset val="128"/>
    </font>
    <font>
      <sz val="10"/>
      <color theme="1" tint="0.34998626667073579"/>
      <name val="Meiryo UI"/>
      <family val="3"/>
      <charset val="128"/>
    </font>
    <font>
      <sz val="9"/>
      <color theme="1"/>
      <name val="HG丸ｺﾞｼｯｸM-PRO"/>
      <family val="3"/>
      <charset val="128"/>
    </font>
    <font>
      <sz val="9"/>
      <color rgb="FF002060"/>
      <name val="HG丸ｺﾞｼｯｸM-PRO"/>
      <family val="3"/>
      <charset val="128"/>
    </font>
    <font>
      <b/>
      <sz val="9"/>
      <color indexed="81"/>
      <name val="ＭＳ Ｐゴシック"/>
      <family val="3"/>
      <charset val="128"/>
    </font>
    <font>
      <sz val="9"/>
      <color theme="1"/>
      <name val="Meiryo UI"/>
      <family val="2"/>
      <charset val="128"/>
    </font>
    <font>
      <sz val="6"/>
      <color theme="1"/>
      <name val="Meiryo UI"/>
      <family val="3"/>
      <charset val="128"/>
    </font>
    <font>
      <sz val="10"/>
      <name val="Tahoma"/>
      <family val="2"/>
    </font>
    <font>
      <b/>
      <sz val="10"/>
      <name val="Meiryo UI"/>
      <family val="3"/>
      <charset val="128"/>
    </font>
    <font>
      <b/>
      <sz val="11"/>
      <color rgb="FF00007E"/>
      <name val="Meiryo UI"/>
      <family val="3"/>
      <charset val="128"/>
    </font>
    <font>
      <b/>
      <sz val="10"/>
      <color rgb="FFFF0000"/>
      <name val="Meiryo UI"/>
      <family val="3"/>
      <charset val="128"/>
    </font>
    <font>
      <sz val="9"/>
      <color indexed="81"/>
      <name val="Meiryo UI"/>
      <family val="3"/>
      <charset val="128"/>
    </font>
    <font>
      <sz val="10"/>
      <color indexed="81"/>
      <name val="Meiryo UI"/>
      <family val="3"/>
      <charset val="128"/>
    </font>
    <font>
      <b/>
      <sz val="10"/>
      <color rgb="FF0070C0"/>
      <name val="Meiryo UI"/>
      <family val="3"/>
      <charset val="128"/>
    </font>
    <font>
      <b/>
      <sz val="10"/>
      <color indexed="81"/>
      <name val="Meiryo UI"/>
      <family val="3"/>
      <charset val="128"/>
    </font>
    <font>
      <sz val="16"/>
      <color theme="1"/>
      <name val="Tahoma"/>
      <family val="3"/>
      <charset val="128"/>
    </font>
    <font>
      <sz val="11"/>
      <color theme="1"/>
      <name val="ＭＳ Ｐゴシック"/>
      <family val="2"/>
      <scheme val="minor"/>
    </font>
    <font>
      <b/>
      <sz val="14"/>
      <color theme="1"/>
      <name val="Tahoma"/>
      <family val="2"/>
    </font>
    <font>
      <b/>
      <sz val="11"/>
      <color theme="1"/>
      <name val="Tahoma"/>
      <family val="2"/>
    </font>
    <font>
      <sz val="11"/>
      <color theme="1"/>
      <name val="Tahoma"/>
      <family val="2"/>
      <charset val="128"/>
    </font>
    <font>
      <b/>
      <u/>
      <sz val="10.5"/>
      <name val="Meiryo UI"/>
      <family val="3"/>
      <charset val="128"/>
    </font>
    <font>
      <b/>
      <u/>
      <sz val="10.5"/>
      <color rgb="FFFF0000"/>
      <name val="Meiryo UI"/>
      <family val="3"/>
      <charset val="128"/>
    </font>
    <font>
      <sz val="9"/>
      <color rgb="FF00007E"/>
      <name val="Meiryo UI"/>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3F3F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diagonal/>
    </border>
    <border>
      <left style="thin">
        <color auto="1"/>
      </left>
      <right style="dotted">
        <color auto="1"/>
      </right>
      <top style="thin">
        <color auto="1"/>
      </top>
      <bottom style="double">
        <color indexed="64"/>
      </bottom>
      <diagonal/>
    </border>
    <border>
      <left style="dotted">
        <color auto="1"/>
      </left>
      <right style="thin">
        <color auto="1"/>
      </right>
      <top style="thin">
        <color auto="1"/>
      </top>
      <bottom style="double">
        <color indexed="64"/>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double">
        <color auto="1"/>
      </bottom>
      <diagonal/>
    </border>
    <border>
      <left/>
      <right style="thin">
        <color auto="1"/>
      </right>
      <top style="thin">
        <color auto="1"/>
      </top>
      <bottom style="medium">
        <color indexed="64"/>
      </bottom>
      <diagonal/>
    </border>
    <border>
      <left style="medium">
        <color indexed="64"/>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right style="medium">
        <color indexed="64"/>
      </right>
      <top/>
      <bottom/>
      <diagonal/>
    </border>
    <border>
      <left style="double">
        <color indexed="64"/>
      </left>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double">
        <color indexed="64"/>
      </right>
      <top style="medium">
        <color indexed="64"/>
      </top>
      <bottom style="thin">
        <color indexed="64"/>
      </bottom>
      <diagonal/>
    </border>
    <border>
      <left style="thin">
        <color auto="1"/>
      </left>
      <right/>
      <top style="thin">
        <color auto="1"/>
      </top>
      <bottom style="double">
        <color auto="1"/>
      </bottom>
      <diagonal/>
    </border>
    <border>
      <left style="thin">
        <color auto="1"/>
      </left>
      <right/>
      <top/>
      <bottom/>
      <diagonal/>
    </border>
    <border>
      <left/>
      <right style="medium">
        <color indexed="64"/>
      </right>
      <top style="thin">
        <color auto="1"/>
      </top>
      <bottom/>
      <diagonal/>
    </border>
    <border>
      <left/>
      <right style="medium">
        <color indexed="64"/>
      </right>
      <top/>
      <bottom style="thin">
        <color auto="1"/>
      </bottom>
      <diagonal/>
    </border>
  </borders>
  <cellStyleXfs count="11">
    <xf numFmtId="0" fontId="0" fillId="0" borderId="0">
      <alignment vertical="center"/>
    </xf>
    <xf numFmtId="0" fontId="33" fillId="0" borderId="0">
      <alignment vertical="center"/>
    </xf>
    <xf numFmtId="0" fontId="38" fillId="0" borderId="0">
      <alignment vertical="center"/>
    </xf>
    <xf numFmtId="0" fontId="36" fillId="0" borderId="0">
      <alignment vertical="center"/>
    </xf>
    <xf numFmtId="6" fontId="33" fillId="0" borderId="0" applyFont="0" applyFill="0" applyBorder="0" applyAlignment="0" applyProtection="0">
      <alignment vertical="center"/>
    </xf>
    <xf numFmtId="0" fontId="33" fillId="0" borderId="0">
      <alignment vertical="center"/>
    </xf>
    <xf numFmtId="0" fontId="4" fillId="0" borderId="0">
      <alignment vertical="center"/>
    </xf>
    <xf numFmtId="6" fontId="4" fillId="0" borderId="0" applyFont="0" applyFill="0" applyBorder="0" applyAlignment="0" applyProtection="0">
      <alignment vertical="center"/>
    </xf>
    <xf numFmtId="0" fontId="3" fillId="0" borderId="0">
      <alignment vertical="center"/>
    </xf>
    <xf numFmtId="0" fontId="3" fillId="0" borderId="0">
      <alignment vertical="center"/>
    </xf>
    <xf numFmtId="0" fontId="79" fillId="0" borderId="0"/>
  </cellStyleXfs>
  <cellXfs count="490">
    <xf numFmtId="0" fontId="0" fillId="0" borderId="0" xfId="0">
      <alignment vertical="center"/>
    </xf>
    <xf numFmtId="0" fontId="8"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Protection="1">
      <alignment vertical="center"/>
      <protection hidden="1"/>
    </xf>
    <xf numFmtId="0" fontId="0" fillId="0" borderId="0" xfId="0" applyProtection="1">
      <alignment vertical="center"/>
      <protection hidden="1"/>
    </xf>
    <xf numFmtId="177" fontId="17" fillId="0" borderId="0" xfId="0" applyNumberFormat="1" applyFont="1" applyAlignment="1">
      <alignment horizontal="left" vertical="center" wrapText="1" indent="1"/>
    </xf>
    <xf numFmtId="177" fontId="0" fillId="0" borderId="0" xfId="0" applyNumberFormat="1" applyProtection="1">
      <alignment vertical="center"/>
      <protection hidden="1"/>
    </xf>
    <xf numFmtId="0" fontId="18" fillId="0" borderId="6" xfId="0" applyFont="1" applyBorder="1" applyAlignment="1">
      <alignment horizontal="left" vertical="center" wrapText="1"/>
    </xf>
    <xf numFmtId="0" fontId="19" fillId="0" borderId="0" xfId="0" applyFont="1" applyAlignment="1">
      <alignment horizontal="left" vertical="center" wrapText="1"/>
    </xf>
    <xf numFmtId="0" fontId="17" fillId="0" borderId="5" xfId="0" applyFont="1" applyBorder="1" applyAlignment="1">
      <alignment horizontal="center" vertical="center" wrapText="1"/>
    </xf>
    <xf numFmtId="177" fontId="20" fillId="0" borderId="20" xfId="0" applyNumberFormat="1" applyFont="1" applyBorder="1" applyAlignment="1" applyProtection="1">
      <alignment horizontal="center" vertical="center"/>
      <protection locked="0"/>
    </xf>
    <xf numFmtId="0" fontId="17" fillId="0" borderId="21" xfId="0" applyFont="1" applyBorder="1" applyAlignment="1">
      <alignment horizontal="justify" vertical="center" wrapText="1"/>
    </xf>
    <xf numFmtId="0" fontId="17" fillId="0" borderId="0" xfId="0" applyFont="1" applyAlignment="1">
      <alignment horizontal="justify" vertical="center" wrapText="1"/>
    </xf>
    <xf numFmtId="0" fontId="21" fillId="0" borderId="0" xfId="0" applyFont="1" applyProtection="1">
      <alignment vertical="center"/>
      <protection hidden="1"/>
    </xf>
    <xf numFmtId="0" fontId="21" fillId="0" borderId="4" xfId="0" applyFont="1" applyBorder="1" applyAlignment="1">
      <alignment horizontal="left" vertical="center" wrapText="1" indent="1"/>
    </xf>
    <xf numFmtId="0" fontId="21" fillId="0" borderId="0" xfId="0" applyFont="1" applyAlignment="1">
      <alignment horizontal="left" vertical="center" wrapText="1" indent="1"/>
    </xf>
    <xf numFmtId="0" fontId="21" fillId="0" borderId="19" xfId="0" applyFont="1" applyBorder="1" applyAlignment="1">
      <alignment horizontal="left" vertical="center" wrapText="1" indent="1"/>
    </xf>
    <xf numFmtId="0" fontId="18" fillId="0" borderId="1" xfId="0" applyFont="1" applyBorder="1" applyAlignment="1">
      <alignment horizontal="left" vertical="center" wrapText="1"/>
    </xf>
    <xf numFmtId="0" fontId="20" fillId="0" borderId="0" xfId="0" applyFont="1" applyAlignment="1">
      <alignment horizontal="center" vertical="center" wrapText="1"/>
    </xf>
    <xf numFmtId="0" fontId="22" fillId="0" borderId="23" xfId="0" applyFont="1" applyBorder="1" applyAlignment="1" applyProtection="1">
      <alignment horizontal="justify" vertical="center" wrapText="1"/>
      <protection locked="0"/>
    </xf>
    <xf numFmtId="0" fontId="23" fillId="0" borderId="0" xfId="0" applyFont="1" applyAlignment="1">
      <alignment horizontal="justify" vertical="center" wrapText="1"/>
    </xf>
    <xf numFmtId="0" fontId="24" fillId="0" borderId="0" xfId="0" applyFont="1" applyAlignment="1">
      <alignment horizontal="justify" vertical="center" wrapText="1"/>
    </xf>
    <xf numFmtId="0" fontId="20" fillId="0" borderId="20" xfId="0" applyFont="1" applyBorder="1" applyAlignment="1" applyProtection="1">
      <alignment horizontal="left" vertical="center" wrapText="1"/>
      <protection locked="0"/>
    </xf>
    <xf numFmtId="0" fontId="17" fillId="0" borderId="5" xfId="0" applyFont="1" applyBorder="1" applyAlignment="1">
      <alignment horizontal="left" vertical="center" wrapText="1"/>
    </xf>
    <xf numFmtId="0" fontId="24" fillId="0" borderId="0" xfId="0" applyFont="1" applyAlignment="1">
      <alignment horizontal="left" vertical="center" wrapText="1"/>
    </xf>
    <xf numFmtId="0" fontId="20" fillId="0" borderId="23"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20" fillId="0" borderId="20" xfId="0" applyFont="1" applyBorder="1" applyAlignment="1" applyProtection="1">
      <alignment horizontal="center" vertical="center" wrapText="1"/>
      <protection locked="0"/>
    </xf>
    <xf numFmtId="0" fontId="20" fillId="0" borderId="4" xfId="0" applyFont="1" applyBorder="1" applyAlignment="1">
      <alignment horizontal="center" vertical="center" wrapText="1"/>
    </xf>
    <xf numFmtId="0" fontId="20" fillId="0" borderId="24"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6" fillId="0" borderId="0" xfId="0" applyFont="1" applyAlignment="1">
      <alignment vertical="center" wrapText="1"/>
    </xf>
    <xf numFmtId="0" fontId="27" fillId="0" borderId="0" xfId="0" applyFont="1" applyAlignment="1">
      <alignment vertical="center" wrapText="1"/>
    </xf>
    <xf numFmtId="0" fontId="21" fillId="0" borderId="0" xfId="0" applyFont="1">
      <alignment vertical="center"/>
    </xf>
    <xf numFmtId="0" fontId="21" fillId="0" borderId="0" xfId="0" applyFont="1" applyAlignment="1">
      <alignment horizontal="justify" vertical="center"/>
    </xf>
    <xf numFmtId="0" fontId="21" fillId="0" borderId="0" xfId="0" applyFont="1" applyAlignment="1">
      <alignment horizontal="center" vertical="center"/>
    </xf>
    <xf numFmtId="0" fontId="21" fillId="0" borderId="1" xfId="0" applyFont="1" applyBorder="1" applyAlignment="1">
      <alignment vertical="center" wrapText="1"/>
    </xf>
    <xf numFmtId="0" fontId="31" fillId="0" borderId="1" xfId="0" applyFont="1" applyBorder="1" applyAlignment="1">
      <alignment horizontal="center" vertical="center" wrapText="1"/>
    </xf>
    <xf numFmtId="14" fontId="21" fillId="0" borderId="0" xfId="0" applyNumberFormat="1" applyFont="1">
      <alignment vertical="center"/>
    </xf>
    <xf numFmtId="0" fontId="33" fillId="0" borderId="0" xfId="1">
      <alignment vertical="center"/>
    </xf>
    <xf numFmtId="0" fontId="29" fillId="0" borderId="0" xfId="1" applyFont="1" applyAlignment="1">
      <alignment horizontal="justify" vertical="center"/>
    </xf>
    <xf numFmtId="0" fontId="29" fillId="0" borderId="0" xfId="1" applyFont="1">
      <alignment vertical="center"/>
    </xf>
    <xf numFmtId="0" fontId="29" fillId="0" borderId="0" xfId="1" quotePrefix="1" applyFont="1">
      <alignment vertical="center"/>
    </xf>
    <xf numFmtId="0" fontId="43" fillId="0" borderId="0" xfId="1" applyFont="1">
      <alignment vertical="center"/>
    </xf>
    <xf numFmtId="0" fontId="43" fillId="0" borderId="0" xfId="1" applyFont="1" applyAlignment="1">
      <alignment horizontal="justify" vertical="center"/>
    </xf>
    <xf numFmtId="0" fontId="19" fillId="0" borderId="0" xfId="1" applyFont="1" applyAlignment="1">
      <alignment horizontal="justify" vertical="center"/>
    </xf>
    <xf numFmtId="0" fontId="44" fillId="0" borderId="0" xfId="1" applyFont="1">
      <alignment vertical="center"/>
    </xf>
    <xf numFmtId="0" fontId="42" fillId="0" borderId="0" xfId="1" applyFont="1" applyAlignment="1">
      <alignment horizontal="right" vertical="center" wrapText="1"/>
    </xf>
    <xf numFmtId="0" fontId="48" fillId="0" borderId="0" xfId="1" applyFont="1" applyAlignment="1">
      <alignment horizontal="left" vertical="center"/>
    </xf>
    <xf numFmtId="0" fontId="49" fillId="0" borderId="0" xfId="1" applyFont="1">
      <alignment vertical="center"/>
    </xf>
    <xf numFmtId="0" fontId="35" fillId="0" borderId="0" xfId="5" applyFont="1">
      <alignment vertical="center"/>
    </xf>
    <xf numFmtId="0" fontId="43" fillId="0" borderId="0" xfId="5" applyFont="1">
      <alignment vertical="center"/>
    </xf>
    <xf numFmtId="0" fontId="19" fillId="0" borderId="0" xfId="1" applyFont="1">
      <alignment vertical="center"/>
    </xf>
    <xf numFmtId="0" fontId="43" fillId="0" borderId="0" xfId="1" applyFont="1" applyAlignment="1">
      <alignment vertical="center" wrapText="1"/>
    </xf>
    <xf numFmtId="14" fontId="43" fillId="0" borderId="0" xfId="5" applyNumberFormat="1" applyFont="1" applyAlignment="1">
      <alignment horizontal="right" vertical="center"/>
    </xf>
    <xf numFmtId="0" fontId="41" fillId="0" borderId="20" xfId="5" applyFont="1" applyBorder="1" applyAlignment="1">
      <alignment horizontal="justify" vertical="top" wrapText="1"/>
    </xf>
    <xf numFmtId="0" fontId="43" fillId="0" borderId="20" xfId="5" applyFont="1" applyBorder="1" applyAlignment="1">
      <alignment horizontal="center" vertical="center"/>
    </xf>
    <xf numFmtId="177" fontId="18" fillId="0" borderId="0" xfId="0" applyNumberFormat="1" applyFont="1" applyAlignment="1">
      <alignment horizontal="left" vertical="center" wrapText="1" indent="1"/>
    </xf>
    <xf numFmtId="0" fontId="34" fillId="0" borderId="0" xfId="1" applyFont="1" applyAlignment="1">
      <alignment horizontal="left" vertical="center"/>
    </xf>
    <xf numFmtId="0" fontId="46" fillId="0" borderId="0" xfId="1" applyFont="1" applyAlignment="1">
      <alignment horizontal="left" vertical="center" wrapText="1"/>
    </xf>
    <xf numFmtId="0" fontId="42" fillId="0" borderId="0" xfId="1" applyFont="1" applyAlignment="1">
      <alignment horizontal="left" vertical="center" wrapText="1"/>
    </xf>
    <xf numFmtId="0" fontId="47" fillId="0" borderId="0" xfId="1" applyFont="1" applyAlignment="1">
      <alignment horizontal="left" vertical="center" wrapText="1"/>
    </xf>
    <xf numFmtId="14" fontId="43" fillId="0" borderId="0" xfId="5" applyNumberFormat="1" applyFont="1">
      <alignment vertical="center"/>
    </xf>
    <xf numFmtId="0" fontId="37" fillId="0" borderId="0" xfId="1" applyFont="1" applyAlignment="1">
      <alignment horizontal="left" vertical="center" wrapText="1"/>
    </xf>
    <xf numFmtId="0" fontId="29" fillId="0" borderId="1" xfId="0" applyFont="1" applyBorder="1" applyAlignment="1">
      <alignment horizontal="center" vertical="center" wrapText="1"/>
    </xf>
    <xf numFmtId="0" fontId="41" fillId="0" borderId="20" xfId="5" applyFont="1" applyBorder="1" applyAlignment="1">
      <alignment horizontal="center" vertical="center" wrapText="1"/>
    </xf>
    <xf numFmtId="0" fontId="12" fillId="0" borderId="0" xfId="1" applyFont="1" applyAlignment="1">
      <alignment horizontal="center" vertical="center"/>
    </xf>
    <xf numFmtId="0" fontId="35" fillId="0" borderId="0" xfId="1" applyFont="1" applyAlignment="1">
      <alignment horizontal="center" vertical="center" wrapText="1"/>
    </xf>
    <xf numFmtId="178" fontId="35" fillId="0" borderId="0" xfId="1" applyNumberFormat="1" applyFont="1" applyAlignment="1">
      <alignment horizontal="center" vertical="center" wrapText="1"/>
    </xf>
    <xf numFmtId="0" fontId="6" fillId="0" borderId="0" xfId="1" applyFont="1" applyAlignment="1">
      <alignment horizontal="center" vertical="center" wrapText="1"/>
    </xf>
    <xf numFmtId="14" fontId="58" fillId="0" borderId="12" xfId="0" applyNumberFormat="1" applyFont="1" applyBorder="1" applyAlignment="1">
      <alignment horizontal="right" vertical="center" wrapText="1"/>
    </xf>
    <xf numFmtId="0" fontId="6" fillId="0" borderId="0" xfId="0" applyFont="1" applyProtection="1">
      <alignment vertical="center"/>
      <protection locked="0"/>
    </xf>
    <xf numFmtId="0" fontId="6" fillId="0" borderId="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3" xfId="0" applyFont="1" applyBorder="1" applyProtection="1">
      <alignment vertical="center"/>
      <protection locked="0"/>
    </xf>
    <xf numFmtId="14" fontId="6" fillId="0" borderId="3" xfId="0" applyNumberFormat="1" applyFont="1"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1" xfId="0" applyFont="1" applyBorder="1" applyProtection="1">
      <alignment vertical="center"/>
      <protection locked="0"/>
    </xf>
    <xf numFmtId="14" fontId="6" fillId="0" borderId="1" xfId="0" applyNumberFormat="1" applyFont="1" applyBorder="1" applyProtection="1">
      <alignment vertical="center"/>
      <protection locked="0"/>
    </xf>
    <xf numFmtId="14" fontId="19" fillId="0" borderId="0" xfId="0" applyNumberFormat="1" applyFont="1" applyAlignment="1">
      <alignment horizontal="right" vertical="center"/>
    </xf>
    <xf numFmtId="0" fontId="6" fillId="2" borderId="5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176" fontId="6" fillId="2" borderId="1" xfId="0" applyNumberFormat="1" applyFont="1" applyFill="1" applyBorder="1" applyAlignment="1" applyProtection="1">
      <alignment horizontal="center" vertical="center"/>
      <protection locked="0"/>
    </xf>
    <xf numFmtId="0" fontId="40" fillId="0" borderId="0" xfId="5" applyFont="1">
      <alignment vertical="center"/>
    </xf>
    <xf numFmtId="14" fontId="0" fillId="0" borderId="0" xfId="0" applyNumberFormat="1">
      <alignment vertical="center"/>
    </xf>
    <xf numFmtId="0" fontId="6" fillId="0" borderId="0" xfId="0" applyFont="1" applyAlignment="1" applyProtection="1">
      <alignment horizontal="left" vertical="center"/>
      <protection locked="0"/>
    </xf>
    <xf numFmtId="0" fontId="51" fillId="0" borderId="0" xfId="0" applyFont="1">
      <alignment vertical="center"/>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32" fillId="0" borderId="6" xfId="0" applyFont="1" applyBorder="1" applyAlignment="1">
      <alignment vertical="center" wrapText="1"/>
    </xf>
    <xf numFmtId="0" fontId="32" fillId="0" borderId="1" xfId="0" applyFont="1" applyBorder="1" applyAlignment="1">
      <alignment vertical="center" wrapText="1"/>
    </xf>
    <xf numFmtId="0" fontId="32" fillId="0" borderId="14" xfId="0" applyFont="1" applyBorder="1" applyAlignment="1">
      <alignment vertical="center" wrapText="1"/>
    </xf>
    <xf numFmtId="0" fontId="21" fillId="0" borderId="0" xfId="1" applyFont="1">
      <alignment vertical="center"/>
    </xf>
    <xf numFmtId="0" fontId="6" fillId="0" borderId="0" xfId="5" applyFont="1">
      <alignment vertical="center"/>
    </xf>
    <xf numFmtId="0" fontId="6" fillId="0" borderId="5" xfId="5" applyFont="1" applyBorder="1" applyAlignment="1">
      <alignment horizontal="left" vertical="center"/>
    </xf>
    <xf numFmtId="0" fontId="6" fillId="0" borderId="5" xfId="1" applyFont="1" applyBorder="1" applyAlignment="1">
      <alignment horizontal="left" vertical="center"/>
    </xf>
    <xf numFmtId="0" fontId="6" fillId="0" borderId="0" xfId="1" applyFont="1">
      <alignment vertical="center"/>
    </xf>
    <xf numFmtId="0" fontId="35" fillId="0" borderId="0" xfId="1" applyFont="1">
      <alignment vertical="center"/>
    </xf>
    <xf numFmtId="0" fontId="6" fillId="0" borderId="1" xfId="0" applyFont="1" applyBorder="1" applyAlignment="1">
      <alignment horizontal="center" vertical="center" wrapText="1"/>
    </xf>
    <xf numFmtId="0" fontId="6" fillId="0" borderId="0" xfId="0" applyFont="1">
      <alignment vertical="center"/>
    </xf>
    <xf numFmtId="0" fontId="32" fillId="0" borderId="36" xfId="0" applyFont="1" applyBorder="1" applyAlignment="1">
      <alignment vertical="center" wrapText="1"/>
    </xf>
    <xf numFmtId="0" fontId="32" fillId="0" borderId="37" xfId="0" applyFont="1" applyBorder="1" applyAlignment="1">
      <alignment vertical="center" wrapText="1"/>
    </xf>
    <xf numFmtId="0" fontId="32" fillId="0" borderId="38" xfId="0" applyFont="1" applyBorder="1" applyAlignment="1">
      <alignment vertical="center" wrapText="1"/>
    </xf>
    <xf numFmtId="0" fontId="19" fillId="0" borderId="0" xfId="1" applyFont="1" applyAlignment="1">
      <alignment horizontal="center" vertical="center"/>
    </xf>
    <xf numFmtId="0" fontId="21" fillId="0" borderId="1"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68" fillId="0" borderId="0" xfId="0" applyFont="1" applyAlignment="1">
      <alignment horizontal="center" vertical="center"/>
    </xf>
    <xf numFmtId="0" fontId="68" fillId="0" borderId="0" xfId="0" applyFont="1">
      <alignment vertical="center"/>
    </xf>
    <xf numFmtId="0" fontId="68" fillId="0" borderId="0" xfId="0" applyFont="1" applyAlignment="1">
      <alignment horizontal="left" vertical="center"/>
    </xf>
    <xf numFmtId="178" fontId="29" fillId="0" borderId="56" xfId="0" applyNumberFormat="1" applyFont="1" applyBorder="1" applyAlignment="1">
      <alignment horizontal="center" vertical="center" wrapText="1"/>
    </xf>
    <xf numFmtId="178" fontId="29" fillId="0" borderId="8" xfId="0" applyNumberFormat="1" applyFont="1" applyBorder="1" applyAlignment="1">
      <alignment horizontal="center" vertical="center" wrapText="1"/>
    </xf>
    <xf numFmtId="0" fontId="21" fillId="0" borderId="58" xfId="0" applyFont="1" applyBorder="1">
      <alignment vertical="center"/>
    </xf>
    <xf numFmtId="178" fontId="29" fillId="0" borderId="55" xfId="0" applyNumberFormat="1" applyFont="1" applyBorder="1" applyAlignment="1">
      <alignment horizontal="center" vertical="center" wrapText="1"/>
    </xf>
    <xf numFmtId="178" fontId="29" fillId="0" borderId="59" xfId="0" applyNumberFormat="1" applyFont="1" applyBorder="1" applyAlignment="1">
      <alignment horizontal="center" vertical="center" wrapText="1"/>
    </xf>
    <xf numFmtId="178" fontId="29" fillId="0" borderId="60" xfId="0" applyNumberFormat="1" applyFont="1" applyBorder="1" applyAlignment="1">
      <alignment horizontal="center" vertical="center" wrapText="1"/>
    </xf>
    <xf numFmtId="178" fontId="29" fillId="0" borderId="61" xfId="0" applyNumberFormat="1" applyFont="1" applyBorder="1" applyAlignment="1">
      <alignment horizontal="center" vertical="center" wrapText="1"/>
    </xf>
    <xf numFmtId="0" fontId="29" fillId="0" borderId="24" xfId="0" applyFont="1" applyBorder="1" applyAlignment="1">
      <alignment horizontal="center" vertical="center"/>
    </xf>
    <xf numFmtId="0" fontId="29" fillId="0" borderId="62" xfId="0" applyFont="1" applyBorder="1" applyAlignment="1">
      <alignment horizontal="center" vertical="center"/>
    </xf>
    <xf numFmtId="0" fontId="32" fillId="0" borderId="3" xfId="0" applyFont="1" applyBorder="1" applyAlignment="1">
      <alignment vertical="center" wrapText="1"/>
    </xf>
    <xf numFmtId="0" fontId="32" fillId="0" borderId="26" xfId="0" applyFont="1" applyBorder="1" applyAlignment="1">
      <alignment vertical="center" wrapText="1"/>
    </xf>
    <xf numFmtId="0" fontId="32" fillId="0" borderId="63" xfId="0" applyFont="1" applyBorder="1" applyAlignment="1">
      <alignment vertical="center" wrapText="1"/>
    </xf>
    <xf numFmtId="0" fontId="29" fillId="0" borderId="35" xfId="0" applyFont="1" applyBorder="1" applyAlignment="1">
      <alignment vertical="center" wrapText="1"/>
    </xf>
    <xf numFmtId="0" fontId="29" fillId="0" borderId="32" xfId="0" applyFont="1" applyBorder="1" applyAlignment="1">
      <alignment vertical="center" wrapText="1"/>
    </xf>
    <xf numFmtId="0" fontId="29" fillId="0" borderId="40" xfId="0" applyFont="1" applyBorder="1" applyAlignment="1">
      <alignment vertical="center" wrapText="1"/>
    </xf>
    <xf numFmtId="0" fontId="29" fillId="0" borderId="0" xfId="0" applyFont="1" applyAlignment="1"/>
    <xf numFmtId="0" fontId="21" fillId="0" borderId="24" xfId="0" applyFont="1" applyBorder="1">
      <alignment vertical="center"/>
    </xf>
    <xf numFmtId="0" fontId="21" fillId="0" borderId="13" xfId="0" applyFont="1" applyBorder="1">
      <alignment vertical="center"/>
    </xf>
    <xf numFmtId="0" fontId="21" fillId="0" borderId="22" xfId="0" applyFont="1" applyBorder="1">
      <alignment vertical="center"/>
    </xf>
    <xf numFmtId="0" fontId="21" fillId="0" borderId="65" xfId="0" applyFont="1" applyBorder="1">
      <alignment vertical="center"/>
    </xf>
    <xf numFmtId="0" fontId="21" fillId="0" borderId="49" xfId="0" applyFont="1" applyBorder="1">
      <alignment vertical="center"/>
    </xf>
    <xf numFmtId="0" fontId="21" fillId="0" borderId="12" xfId="0" applyFont="1" applyBorder="1">
      <alignment vertical="center"/>
    </xf>
    <xf numFmtId="0" fontId="21" fillId="0" borderId="50" xfId="0" applyFont="1" applyBorder="1">
      <alignment vertical="center"/>
    </xf>
    <xf numFmtId="0" fontId="6" fillId="0" borderId="1" xfId="1" applyFont="1" applyBorder="1" applyAlignment="1">
      <alignment horizontal="center" vertical="center" wrapText="1"/>
    </xf>
    <xf numFmtId="6" fontId="35" fillId="0" borderId="1" xfId="1" applyNumberFormat="1" applyFont="1" applyBorder="1">
      <alignment vertical="center"/>
    </xf>
    <xf numFmtId="0" fontId="12" fillId="0" borderId="1" xfId="1" applyFont="1" applyBorder="1" applyAlignment="1">
      <alignment horizontal="center" vertical="center"/>
    </xf>
    <xf numFmtId="181" fontId="35" fillId="0" borderId="1" xfId="1" applyNumberFormat="1" applyFont="1" applyBorder="1" applyAlignment="1">
      <alignment horizontal="right" vertical="center" wrapText="1"/>
    </xf>
    <xf numFmtId="6" fontId="56" fillId="0" borderId="1" xfId="1" applyNumberFormat="1" applyFont="1" applyBorder="1" applyAlignment="1">
      <alignment horizontal="right" vertical="center" wrapText="1"/>
    </xf>
    <xf numFmtId="0" fontId="6" fillId="0" borderId="51" xfId="0" applyFont="1" applyBorder="1" applyAlignment="1">
      <alignment horizontal="center" vertical="center"/>
    </xf>
    <xf numFmtId="182" fontId="70" fillId="0" borderId="1" xfId="2" applyNumberFormat="1" applyFont="1" applyBorder="1" applyAlignment="1">
      <alignment horizontal="right" vertical="center"/>
    </xf>
    <xf numFmtId="0" fontId="7" fillId="0" borderId="1" xfId="2" applyFont="1" applyBorder="1" applyAlignment="1">
      <alignment horizontal="center" vertical="center"/>
    </xf>
    <xf numFmtId="0" fontId="6" fillId="0" borderId="1" xfId="1" applyFont="1" applyBorder="1" applyAlignment="1">
      <alignment horizontal="center" vertical="center"/>
    </xf>
    <xf numFmtId="0" fontId="65" fillId="0" borderId="7" xfId="0" applyFont="1" applyBorder="1" applyAlignment="1">
      <alignment vertical="center" wrapText="1"/>
    </xf>
    <xf numFmtId="0" fontId="65" fillId="0" borderId="8" xfId="0" applyFont="1" applyBorder="1" applyAlignment="1">
      <alignment vertical="center" wrapText="1"/>
    </xf>
    <xf numFmtId="0" fontId="21" fillId="0" borderId="1" xfId="0" applyFont="1" applyBorder="1">
      <alignment vertical="center"/>
    </xf>
    <xf numFmtId="0" fontId="6" fillId="0" borderId="1" xfId="0" applyFont="1" applyBorder="1" applyAlignment="1">
      <alignment horizontal="left" vertical="center" wrapText="1"/>
    </xf>
    <xf numFmtId="0" fontId="69" fillId="0" borderId="58" xfId="0" applyFont="1" applyBorder="1" applyAlignment="1">
      <alignment horizontal="center" vertical="center" wrapText="1"/>
    </xf>
    <xf numFmtId="178" fontId="21" fillId="0" borderId="58" xfId="0" applyNumberFormat="1" applyFont="1" applyBorder="1" applyAlignment="1">
      <alignment horizontal="center" vertical="center"/>
    </xf>
    <xf numFmtId="0" fontId="29" fillId="0" borderId="67" xfId="0" applyFont="1" applyBorder="1" applyAlignment="1">
      <alignment horizontal="center" vertical="center" wrapText="1"/>
    </xf>
    <xf numFmtId="0" fontId="29" fillId="0" borderId="68" xfId="0" applyFont="1" applyBorder="1" applyAlignment="1">
      <alignment horizontal="center" vertical="center" wrapText="1"/>
    </xf>
    <xf numFmtId="0" fontId="29" fillId="4" borderId="57" xfId="0" applyFont="1" applyFill="1" applyBorder="1" applyAlignment="1">
      <alignment horizontal="center" vertical="center" wrapText="1"/>
    </xf>
    <xf numFmtId="0" fontId="21" fillId="0" borderId="18" xfId="0" applyFont="1" applyBorder="1" applyAlignment="1">
      <alignment horizontal="center" vertical="center"/>
    </xf>
    <xf numFmtId="178" fontId="29" fillId="0" borderId="6" xfId="0" applyNumberFormat="1" applyFont="1" applyBorder="1" applyAlignment="1">
      <alignment horizontal="center" vertical="center" wrapText="1"/>
    </xf>
    <xf numFmtId="178" fontId="29" fillId="0" borderId="37" xfId="0" applyNumberFormat="1" applyFont="1" applyBorder="1" applyAlignment="1">
      <alignment horizontal="center" vertical="center" wrapText="1"/>
    </xf>
    <xf numFmtId="0" fontId="29" fillId="4" borderId="32" xfId="0" applyFont="1" applyFill="1" applyBorder="1" applyAlignment="1">
      <alignment horizontal="center" vertical="center" wrapText="1"/>
    </xf>
    <xf numFmtId="0" fontId="29" fillId="0" borderId="39"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14" fontId="12" fillId="0" borderId="0" xfId="1" applyNumberFormat="1" applyFont="1" applyAlignment="1">
      <alignment horizontal="right" vertical="center"/>
    </xf>
    <xf numFmtId="0" fontId="6" fillId="0" borderId="0" xfId="3" applyFont="1">
      <alignment vertical="center"/>
    </xf>
    <xf numFmtId="0" fontId="43" fillId="0" borderId="5" xfId="1" applyFont="1" applyBorder="1">
      <alignment vertical="center"/>
    </xf>
    <xf numFmtId="0" fontId="62" fillId="0" borderId="0" xfId="0" applyFont="1" applyProtection="1">
      <alignment vertical="center"/>
      <protection locked="0"/>
    </xf>
    <xf numFmtId="0" fontId="2" fillId="0" borderId="0" xfId="9" applyFont="1" applyAlignment="1">
      <alignment horizontal="center" vertical="center"/>
    </xf>
    <xf numFmtId="0" fontId="7" fillId="0" borderId="0" xfId="9" applyFont="1" applyProtection="1">
      <alignment vertical="center"/>
      <protection locked="0"/>
    </xf>
    <xf numFmtId="0" fontId="2" fillId="0" borderId="0" xfId="9" applyFont="1" applyAlignment="1" applyProtection="1">
      <alignment horizontal="center" vertical="center"/>
      <protection locked="0"/>
    </xf>
    <xf numFmtId="0" fontId="41" fillId="0" borderId="0" xfId="9" applyFont="1" applyProtection="1">
      <alignment vertical="center"/>
      <protection hidden="1"/>
    </xf>
    <xf numFmtId="0" fontId="6" fillId="0" borderId="0" xfId="9" applyFont="1" applyProtection="1">
      <alignment vertical="center"/>
      <protection locked="0"/>
    </xf>
    <xf numFmtId="0" fontId="62" fillId="0" borderId="0" xfId="9" applyFont="1" applyAlignment="1">
      <alignment horizontal="center" vertical="center" wrapText="1"/>
    </xf>
    <xf numFmtId="176" fontId="6" fillId="2" borderId="0" xfId="9" applyNumberFormat="1" applyFont="1" applyFill="1" applyAlignment="1">
      <alignment horizontal="center" vertical="center"/>
    </xf>
    <xf numFmtId="0" fontId="6" fillId="0" borderId="28" xfId="9" applyFont="1" applyBorder="1" applyAlignment="1">
      <alignment horizontal="center" vertical="center"/>
    </xf>
    <xf numFmtId="0" fontId="6" fillId="0" borderId="28" xfId="9" applyFont="1" applyBorder="1" applyAlignment="1" applyProtection="1">
      <alignment horizontal="center" vertical="center"/>
      <protection locked="0"/>
    </xf>
    <xf numFmtId="0" fontId="6" fillId="0" borderId="3" xfId="9" applyFont="1" applyBorder="1" applyAlignment="1" applyProtection="1">
      <alignment vertical="center" wrapText="1"/>
      <protection locked="0"/>
    </xf>
    <xf numFmtId="0" fontId="6" fillId="0" borderId="28" xfId="9" applyFont="1" applyBorder="1" applyAlignment="1" applyProtection="1">
      <alignment horizontal="left" vertical="center" wrapText="1"/>
      <protection locked="0"/>
    </xf>
    <xf numFmtId="0" fontId="6" fillId="0" borderId="1" xfId="9" applyFont="1" applyBorder="1" applyAlignment="1" applyProtection="1">
      <alignment horizontal="center" vertical="center"/>
      <protection locked="0"/>
    </xf>
    <xf numFmtId="0" fontId="6" fillId="0" borderId="1" xfId="9" applyFont="1" applyBorder="1" applyAlignment="1" applyProtection="1">
      <alignment horizontal="center" vertical="center" wrapText="1"/>
      <protection locked="0"/>
    </xf>
    <xf numFmtId="176" fontId="6" fillId="0" borderId="1" xfId="9" applyNumberFormat="1" applyFont="1" applyBorder="1" applyAlignment="1" applyProtection="1">
      <alignment horizontal="center" vertical="center"/>
      <protection locked="0"/>
    </xf>
    <xf numFmtId="176" fontId="6" fillId="0" borderId="0" xfId="9" applyNumberFormat="1" applyFont="1" applyAlignment="1" applyProtection="1">
      <alignment horizontal="center" vertical="center"/>
      <protection locked="0"/>
    </xf>
    <xf numFmtId="0" fontId="29" fillId="0" borderId="1" xfId="9" applyFont="1" applyBorder="1" applyAlignment="1">
      <alignment horizontal="center" vertical="center" wrapText="1"/>
    </xf>
    <xf numFmtId="176" fontId="6" fillId="0" borderId="3" xfId="9" applyNumberFormat="1" applyFont="1" applyBorder="1" applyAlignment="1" applyProtection="1">
      <alignment horizontal="center" vertical="center"/>
      <protection locked="0"/>
    </xf>
    <xf numFmtId="0" fontId="6" fillId="0" borderId="1" xfId="9" applyFont="1" applyBorder="1" applyAlignment="1">
      <alignment horizontal="center" vertical="center"/>
    </xf>
    <xf numFmtId="0" fontId="6" fillId="0" borderId="1" xfId="9" applyFont="1" applyBorder="1" applyAlignment="1" applyProtection="1">
      <alignment horizontal="left" vertical="center"/>
      <protection locked="0"/>
    </xf>
    <xf numFmtId="0" fontId="73" fillId="0" borderId="0" xfId="9" applyFont="1" applyAlignment="1" applyProtection="1">
      <alignment horizontal="right" vertical="center"/>
      <protection locked="0"/>
    </xf>
    <xf numFmtId="0" fontId="6" fillId="0" borderId="0" xfId="9" applyFont="1" applyAlignment="1">
      <alignment horizontal="center" vertical="center"/>
    </xf>
    <xf numFmtId="0" fontId="76" fillId="0" borderId="0" xfId="9" applyFont="1">
      <alignment vertical="center"/>
    </xf>
    <xf numFmtId="0" fontId="73" fillId="0" borderId="0" xfId="0" applyFont="1" applyAlignment="1" applyProtection="1">
      <alignment horizontal="right" vertical="center"/>
      <protection locked="0"/>
    </xf>
    <xf numFmtId="14" fontId="19" fillId="0" borderId="0" xfId="0" applyNumberFormat="1" applyFont="1" applyAlignment="1" applyProtection="1">
      <alignment horizontal="right" vertical="center"/>
      <protection locked="0"/>
    </xf>
    <xf numFmtId="0" fontId="76" fillId="0" borderId="0" xfId="9" applyFont="1" applyProtection="1">
      <alignment vertical="center"/>
      <protection locked="0"/>
    </xf>
    <xf numFmtId="0" fontId="17" fillId="0" borderId="9" xfId="9" applyFont="1" applyBorder="1" applyAlignment="1">
      <alignment horizontal="center" vertical="center"/>
    </xf>
    <xf numFmtId="0" fontId="62" fillId="0" borderId="10" xfId="9" applyFont="1" applyBorder="1" applyAlignment="1">
      <alignment horizontal="center" vertical="center"/>
    </xf>
    <xf numFmtId="0" fontId="6" fillId="2" borderId="11" xfId="9" applyFont="1" applyFill="1" applyBorder="1" applyAlignment="1">
      <alignment horizontal="center" vertical="center"/>
    </xf>
    <xf numFmtId="0" fontId="6" fillId="2" borderId="11" xfId="9" applyFont="1" applyFill="1" applyBorder="1">
      <alignment vertical="center"/>
    </xf>
    <xf numFmtId="0" fontId="6" fillId="2" borderId="69" xfId="9" applyFont="1" applyFill="1" applyBorder="1" applyAlignment="1">
      <alignment horizontal="center" vertical="center"/>
    </xf>
    <xf numFmtId="176" fontId="6" fillId="2" borderId="30" xfId="9" applyNumberFormat="1" applyFont="1" applyFill="1" applyBorder="1" applyAlignment="1">
      <alignment horizontal="center" vertical="center"/>
    </xf>
    <xf numFmtId="176" fontId="6" fillId="2" borderId="11" xfId="9" applyNumberFormat="1" applyFont="1" applyFill="1" applyBorder="1" applyAlignment="1">
      <alignment horizontal="center" vertical="center"/>
    </xf>
    <xf numFmtId="0" fontId="6" fillId="2" borderId="11" xfId="0" applyFont="1" applyFill="1" applyBorder="1" applyAlignment="1" applyProtection="1">
      <alignment horizontal="center" vertical="center"/>
      <protection locked="0"/>
    </xf>
    <xf numFmtId="176" fontId="6" fillId="2" borderId="11" xfId="0" applyNumberFormat="1" applyFont="1" applyFill="1" applyBorder="1" applyAlignment="1" applyProtection="1">
      <alignment horizontal="center" vertical="center"/>
      <protection locked="0"/>
    </xf>
    <xf numFmtId="0" fontId="62" fillId="0" borderId="0" xfId="0" applyFont="1" applyAlignment="1" applyProtection="1">
      <alignment horizontal="left" vertical="center"/>
      <protection locked="0"/>
    </xf>
    <xf numFmtId="0" fontId="6" fillId="0" borderId="5" xfId="3" applyFont="1" applyBorder="1">
      <alignment vertical="center"/>
    </xf>
    <xf numFmtId="0" fontId="12" fillId="0" borderId="15" xfId="5" applyFont="1" applyBorder="1">
      <alignment vertical="center"/>
    </xf>
    <xf numFmtId="0" fontId="1" fillId="0" borderId="0" xfId="9" applyFont="1" applyAlignment="1" applyProtection="1">
      <alignment horizontal="left" vertical="center"/>
      <protection locked="0"/>
    </xf>
    <xf numFmtId="0" fontId="80" fillId="0" borderId="0" xfId="10" applyFont="1"/>
    <xf numFmtId="0" fontId="81" fillId="5" borderId="1" xfId="10" applyFont="1" applyFill="1" applyBorder="1" applyAlignment="1">
      <alignment horizontal="center" vertical="center" wrapText="1"/>
    </xf>
    <xf numFmtId="0" fontId="43" fillId="0" borderId="0" xfId="10" applyFont="1"/>
    <xf numFmtId="0" fontId="43" fillId="0" borderId="1" xfId="10" applyFont="1" applyBorder="1" applyAlignment="1">
      <alignment horizontal="center" vertical="center" wrapText="1"/>
    </xf>
    <xf numFmtId="0" fontId="43" fillId="0" borderId="1" xfId="10" applyFont="1" applyBorder="1" applyAlignment="1">
      <alignment vertical="center" wrapText="1"/>
    </xf>
    <xf numFmtId="0" fontId="43" fillId="6" borderId="1" xfId="10" applyFont="1" applyFill="1" applyBorder="1" applyAlignment="1">
      <alignment horizontal="center" vertical="center" wrapText="1"/>
    </xf>
    <xf numFmtId="0" fontId="43" fillId="6" borderId="1" xfId="10" applyFont="1" applyFill="1" applyBorder="1" applyAlignment="1">
      <alignment vertical="center" wrapText="1"/>
    </xf>
    <xf numFmtId="0" fontId="43" fillId="0" borderId="0" xfId="10" applyFont="1" applyAlignment="1">
      <alignment horizontal="center" vertical="center" wrapText="1"/>
    </xf>
    <xf numFmtId="0" fontId="43" fillId="0" borderId="0" xfId="10" applyFont="1" applyAlignment="1">
      <alignment vertical="center" wrapText="1"/>
    </xf>
    <xf numFmtId="0" fontId="21" fillId="2" borderId="11" xfId="9" applyFont="1" applyFill="1" applyBorder="1" applyAlignment="1">
      <alignment horizontal="center" vertical="center" wrapText="1"/>
    </xf>
    <xf numFmtId="0" fontId="21" fillId="2" borderId="29" xfId="9" applyFont="1" applyFill="1" applyBorder="1" applyAlignment="1">
      <alignment horizontal="center" vertical="center" wrapText="1"/>
    </xf>
    <xf numFmtId="0" fontId="12" fillId="0" borderId="16" xfId="5" applyFont="1" applyBorder="1">
      <alignment vertical="center"/>
    </xf>
    <xf numFmtId="0" fontId="12" fillId="0" borderId="17" xfId="5" applyFont="1" applyBorder="1">
      <alignment vertical="center"/>
    </xf>
    <xf numFmtId="0" fontId="82" fillId="0" borderId="1" xfId="10" applyFont="1" applyBorder="1" applyAlignment="1">
      <alignment vertical="center" wrapText="1"/>
    </xf>
    <xf numFmtId="0" fontId="12" fillId="0" borderId="0" xfId="5" applyFont="1">
      <alignment vertical="center"/>
    </xf>
    <xf numFmtId="17" fontId="43" fillId="0" borderId="1" xfId="10" applyNumberFormat="1" applyFont="1" applyBorder="1" applyAlignment="1">
      <alignment vertical="center" wrapText="1"/>
    </xf>
    <xf numFmtId="0" fontId="6" fillId="0" borderId="3" xfId="9" quotePrefix="1" applyFont="1" applyBorder="1" applyAlignment="1">
      <alignment horizontal="center" vertical="center" wrapText="1"/>
    </xf>
    <xf numFmtId="0" fontId="6" fillId="0" borderId="1" xfId="9" quotePrefix="1" applyFont="1" applyBorder="1" applyAlignment="1">
      <alignment horizontal="center" vertical="center"/>
    </xf>
    <xf numFmtId="0" fontId="12" fillId="0" borderId="0" xfId="9" applyFont="1" applyAlignment="1">
      <alignment vertical="center" wrapText="1"/>
    </xf>
    <xf numFmtId="0" fontId="12" fillId="0" borderId="0" xfId="9" applyFont="1">
      <alignment vertical="center"/>
    </xf>
    <xf numFmtId="0" fontId="12" fillId="0" borderId="1" xfId="9" applyFont="1" applyBorder="1">
      <alignment vertical="center"/>
    </xf>
    <xf numFmtId="0" fontId="12" fillId="7" borderId="1" xfId="9" applyFont="1" applyFill="1" applyBorder="1" applyAlignment="1">
      <alignment vertical="center" wrapText="1"/>
    </xf>
    <xf numFmtId="183" fontId="12" fillId="7" borderId="1" xfId="9" applyNumberFormat="1" applyFont="1" applyFill="1" applyBorder="1">
      <alignment vertical="center"/>
    </xf>
    <xf numFmtId="0" fontId="12" fillId="7" borderId="1" xfId="9" applyFont="1" applyFill="1" applyBorder="1" applyAlignment="1">
      <alignment horizontal="left" vertical="center" wrapText="1"/>
    </xf>
    <xf numFmtId="0" fontId="12" fillId="8" borderId="1" xfId="9" applyFont="1" applyFill="1" applyBorder="1" applyAlignment="1">
      <alignment vertical="center" wrapText="1"/>
    </xf>
    <xf numFmtId="183" fontId="12" fillId="8" borderId="1" xfId="9" applyNumberFormat="1" applyFont="1" applyFill="1" applyBorder="1">
      <alignment vertical="center"/>
    </xf>
    <xf numFmtId="0" fontId="12" fillId="9" borderId="1" xfId="9" applyFont="1" applyFill="1" applyBorder="1" applyAlignment="1">
      <alignment vertical="center" wrapText="1"/>
    </xf>
    <xf numFmtId="183" fontId="12" fillId="9" borderId="1" xfId="9" applyNumberFormat="1" applyFont="1" applyFill="1" applyBorder="1">
      <alignment vertical="center"/>
    </xf>
    <xf numFmtId="0" fontId="43" fillId="6" borderId="1" xfId="10" applyFont="1" applyFill="1" applyBorder="1" applyAlignment="1">
      <alignment horizontal="left" vertical="top" wrapText="1"/>
    </xf>
    <xf numFmtId="184" fontId="43" fillId="6" borderId="1" xfId="10" applyNumberFormat="1" applyFont="1" applyFill="1" applyBorder="1" applyAlignment="1">
      <alignment vertical="center" wrapText="1"/>
    </xf>
    <xf numFmtId="0" fontId="1" fillId="0" borderId="0" xfId="0" applyFont="1" applyAlignment="1">
      <alignment horizontal="center" vertical="center"/>
    </xf>
    <xf numFmtId="0" fontId="1" fillId="0" borderId="0" xfId="9" applyFont="1" applyAlignment="1">
      <alignment horizontal="center" vertical="center"/>
    </xf>
    <xf numFmtId="0" fontId="1" fillId="0" borderId="0" xfId="9" applyFont="1" applyAlignment="1" applyProtection="1">
      <alignment horizontal="center" vertical="center"/>
      <protection locked="0"/>
    </xf>
    <xf numFmtId="0" fontId="1" fillId="0" borderId="0" xfId="9" applyFont="1" applyAlignment="1">
      <alignment horizontal="left" vertical="center"/>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1" fillId="0" borderId="0" xfId="9" applyFont="1" applyProtection="1">
      <alignment vertical="center"/>
      <protection locked="0"/>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78" fillId="0" borderId="0" xfId="1" applyFont="1" applyAlignment="1">
      <alignment horizontal="right" vertical="center" wrapText="1"/>
    </xf>
    <xf numFmtId="0" fontId="54" fillId="0" borderId="0" xfId="1" applyFont="1" applyAlignment="1">
      <alignment horizontal="right" vertical="center" wrapText="1"/>
    </xf>
    <xf numFmtId="0" fontId="46" fillId="0" borderId="0" xfId="1" applyFont="1" applyAlignment="1">
      <alignment horizontal="left" vertical="center" wrapText="1"/>
    </xf>
    <xf numFmtId="0" fontId="6" fillId="0" borderId="0" xfId="1" applyFont="1" applyAlignment="1">
      <alignment horizontal="left" vertical="center"/>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35" fillId="0" borderId="1" xfId="1" applyFont="1" applyBorder="1" applyAlignment="1">
      <alignment horizontal="center" vertical="center"/>
    </xf>
    <xf numFmtId="14" fontId="71" fillId="0" borderId="2" xfId="2" applyNumberFormat="1" applyFont="1" applyBorder="1" applyAlignment="1">
      <alignment horizontal="center" vertical="center"/>
    </xf>
    <xf numFmtId="14" fontId="71" fillId="0" borderId="3" xfId="2" applyNumberFormat="1" applyFont="1" applyBorder="1" applyAlignment="1">
      <alignment horizontal="center" vertical="center"/>
    </xf>
    <xf numFmtId="0" fontId="6" fillId="0" borderId="1" xfId="1" applyFont="1" applyBorder="1" applyAlignment="1">
      <alignment horizontal="left" vertical="center" wrapText="1"/>
    </xf>
    <xf numFmtId="0" fontId="71" fillId="0" borderId="6" xfId="2" applyFont="1" applyBorder="1" applyAlignment="1">
      <alignment horizontal="center" vertical="center" wrapText="1"/>
    </xf>
    <xf numFmtId="0" fontId="71" fillId="0" borderId="7" xfId="2" applyFont="1" applyBorder="1" applyAlignment="1">
      <alignment horizontal="center" vertical="center" wrapText="1"/>
    </xf>
    <xf numFmtId="0" fontId="71" fillId="0" borderId="8" xfId="2" applyFont="1" applyBorder="1" applyAlignment="1">
      <alignment horizontal="center" vertical="center" wrapText="1"/>
    </xf>
    <xf numFmtId="0" fontId="21" fillId="0" borderId="0" xfId="1" applyFont="1" applyAlignment="1">
      <alignment horizontal="left" vertical="center"/>
    </xf>
    <xf numFmtId="0" fontId="43" fillId="0" borderId="0" xfId="1" applyFont="1" applyAlignment="1">
      <alignment horizontal="center" vertical="center"/>
    </xf>
    <xf numFmtId="0" fontId="17" fillId="0" borderId="0" xfId="1" applyFont="1" applyAlignment="1">
      <alignment horizontal="left" vertical="center" wrapText="1"/>
    </xf>
    <xf numFmtId="0" fontId="42" fillId="0" borderId="0" xfId="1" applyFont="1" applyAlignment="1">
      <alignment horizontal="left" vertical="center" wrapText="1"/>
    </xf>
    <xf numFmtId="180" fontId="7" fillId="0" borderId="1" xfId="1" applyNumberFormat="1" applyFont="1" applyBorder="1" applyAlignment="1">
      <alignment horizontal="center" vertical="center" wrapText="1"/>
    </xf>
    <xf numFmtId="0" fontId="6" fillId="0" borderId="5" xfId="5" applyFont="1" applyBorder="1" applyAlignment="1">
      <alignment horizontal="left" vertical="center"/>
    </xf>
    <xf numFmtId="0" fontId="7" fillId="0" borderId="0" xfId="1" applyFont="1" applyAlignment="1">
      <alignment horizontal="left" vertical="center" wrapText="1"/>
    </xf>
    <xf numFmtId="14" fontId="6" fillId="0" borderId="0" xfId="1" applyNumberFormat="1" applyFont="1" applyAlignment="1">
      <alignment horizontal="left" vertical="center" wrapText="1"/>
    </xf>
    <xf numFmtId="0" fontId="6" fillId="0" borderId="0" xfId="1" applyFont="1" applyAlignment="1">
      <alignment horizontal="left" vertical="center" wrapText="1"/>
    </xf>
    <xf numFmtId="6" fontId="6" fillId="0" borderId="0" xfId="1" applyNumberFormat="1" applyFont="1" applyAlignment="1">
      <alignment horizontal="left"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85" fillId="0" borderId="24" xfId="1" applyFont="1" applyBorder="1" applyAlignment="1">
      <alignment horizontal="left" vertical="top"/>
    </xf>
    <xf numFmtId="0" fontId="85" fillId="0" borderId="13" xfId="1" applyFont="1" applyBorder="1" applyAlignment="1">
      <alignment horizontal="left" vertical="top"/>
    </xf>
    <xf numFmtId="0" fontId="85" fillId="0" borderId="22" xfId="1" applyFont="1" applyBorder="1" applyAlignment="1">
      <alignment horizontal="left" vertical="top"/>
    </xf>
    <xf numFmtId="0" fontId="85" fillId="0" borderId="49" xfId="1" applyFont="1" applyBorder="1" applyAlignment="1">
      <alignment horizontal="left" vertical="top"/>
    </xf>
    <xf numFmtId="0" fontId="85" fillId="0" borderId="12" xfId="1" applyFont="1" applyBorder="1" applyAlignment="1">
      <alignment horizontal="left" vertical="top"/>
    </xf>
    <xf numFmtId="0" fontId="85" fillId="0" borderId="50" xfId="1" applyFont="1" applyBorder="1" applyAlignment="1">
      <alignment horizontal="left" vertical="top"/>
    </xf>
    <xf numFmtId="0" fontId="64" fillId="0" borderId="0" xfId="1" applyFont="1" applyAlignment="1">
      <alignment horizontal="left" vertical="center"/>
    </xf>
    <xf numFmtId="0" fontId="43" fillId="0" borderId="6" xfId="1" applyFont="1" applyBorder="1" applyAlignment="1">
      <alignment horizontal="center" vertical="center"/>
    </xf>
    <xf numFmtId="0" fontId="43" fillId="0" borderId="7" xfId="1" applyFont="1" applyBorder="1" applyAlignment="1">
      <alignment horizontal="center" vertical="center"/>
    </xf>
    <xf numFmtId="0" fontId="43" fillId="0" borderId="8" xfId="1" applyFont="1" applyBorder="1" applyAlignment="1">
      <alignment horizontal="center" vertical="center"/>
    </xf>
    <xf numFmtId="14" fontId="12" fillId="0" borderId="0" xfId="5" applyNumberFormat="1" applyFont="1" applyAlignment="1">
      <alignment vertical="center"/>
    </xf>
    <xf numFmtId="0" fontId="43" fillId="0" borderId="48" xfId="5" applyFont="1" applyBorder="1" applyAlignment="1">
      <alignment vertical="center"/>
    </xf>
    <xf numFmtId="0" fontId="12" fillId="0" borderId="24" xfId="5" applyFont="1" applyBorder="1" applyAlignment="1">
      <alignment horizontal="center" vertical="center"/>
    </xf>
    <xf numFmtId="0" fontId="12" fillId="0" borderId="51" xfId="5" applyFont="1" applyBorder="1" applyAlignment="1">
      <alignment horizontal="center" vertical="center"/>
    </xf>
    <xf numFmtId="0" fontId="51" fillId="0" borderId="70" xfId="0" applyFont="1" applyBorder="1" applyAlignment="1">
      <alignment horizontal="left" vertical="top" wrapText="1"/>
    </xf>
    <xf numFmtId="0" fontId="51" fillId="0" borderId="0" xfId="0" applyFont="1" applyAlignment="1">
      <alignment horizontal="left" vertical="top" wrapText="1"/>
    </xf>
    <xf numFmtId="0" fontId="51" fillId="0" borderId="65" xfId="0" applyFont="1" applyBorder="1" applyAlignment="1">
      <alignment horizontal="left" vertical="top" wrapText="1"/>
    </xf>
    <xf numFmtId="0" fontId="21" fillId="0" borderId="2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1" xfId="0" applyFont="1" applyBorder="1" applyAlignment="1">
      <alignment horizontal="center" vertical="center" wrapText="1"/>
    </xf>
    <xf numFmtId="0" fontId="51" fillId="0" borderId="26" xfId="0" applyFont="1" applyBorder="1" applyAlignment="1">
      <alignment horizontal="left" vertical="top" wrapText="1"/>
    </xf>
    <xf numFmtId="0" fontId="51" fillId="0" borderId="5" xfId="0" applyFont="1" applyBorder="1" applyAlignment="1">
      <alignment horizontal="left" vertical="top" wrapText="1"/>
    </xf>
    <xf numFmtId="0" fontId="51" fillId="0" borderId="72" xfId="0" applyFont="1" applyBorder="1" applyAlignment="1">
      <alignment horizontal="left" vertical="top"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xf numFmtId="14" fontId="21" fillId="0" borderId="1" xfId="0" applyNumberFormat="1" applyFont="1" applyBorder="1" applyAlignment="1">
      <alignment horizontal="left" vertical="center"/>
    </xf>
    <xf numFmtId="0" fontId="30" fillId="0" borderId="0" xfId="6" applyFont="1" applyAlignment="1">
      <alignment horizontal="center" vertical="center"/>
    </xf>
    <xf numFmtId="0" fontId="28" fillId="0" borderId="0" xfId="6" applyFont="1" applyAlignment="1">
      <alignment horizontal="center" vertical="center"/>
    </xf>
    <xf numFmtId="0" fontId="29" fillId="0" borderId="1" xfId="0" applyFont="1" applyBorder="1" applyAlignment="1">
      <alignment horizontal="center" vertical="center" wrapText="1"/>
    </xf>
    <xf numFmtId="0" fontId="21" fillId="0" borderId="1" xfId="0" applyFont="1" applyBorder="1" applyAlignment="1">
      <alignment horizontal="left" vertical="center" wrapText="1" indent="1"/>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21" fillId="0" borderId="2" xfId="0" applyFont="1" applyBorder="1" applyAlignment="1">
      <alignment horizontal="center" vertical="center" textRotation="255" wrapText="1"/>
    </xf>
    <xf numFmtId="0" fontId="21" fillId="0" borderId="28"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21" fillId="0" borderId="1" xfId="0" applyFont="1" applyBorder="1" applyAlignment="1">
      <alignment horizontal="center" vertical="center" wrapText="1"/>
    </xf>
    <xf numFmtId="177" fontId="21" fillId="0" borderId="0" xfId="0" applyNumberFormat="1" applyFont="1" applyAlignment="1">
      <alignment horizontal="left" vertical="center" inden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justify" vertical="center"/>
    </xf>
    <xf numFmtId="0" fontId="14" fillId="0" borderId="7" xfId="0" applyFont="1" applyBorder="1" applyAlignment="1">
      <alignment horizontal="justify" vertical="center"/>
    </xf>
    <xf numFmtId="0" fontId="14" fillId="0" borderId="8" xfId="0" applyFont="1" applyBorder="1" applyAlignment="1">
      <alignment horizontal="justify" vertical="center"/>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6" xfId="0" applyFont="1" applyBorder="1" applyAlignment="1">
      <alignment horizontal="left" vertical="center" indent="1"/>
    </xf>
    <xf numFmtId="0" fontId="21" fillId="0" borderId="7" xfId="0" applyFont="1" applyBorder="1" applyAlignment="1">
      <alignment horizontal="left" vertical="center" indent="1"/>
    </xf>
    <xf numFmtId="0" fontId="21" fillId="0" borderId="8" xfId="0" applyFont="1" applyBorder="1" applyAlignment="1">
      <alignment horizontal="left" vertical="center" indent="1"/>
    </xf>
    <xf numFmtId="0" fontId="65" fillId="0" borderId="1"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3" xfId="0" applyFont="1" applyBorder="1" applyAlignment="1">
      <alignment horizontal="center" vertical="center" wrapText="1"/>
    </xf>
    <xf numFmtId="0" fontId="21" fillId="0" borderId="1" xfId="0" applyFont="1" applyBorder="1" applyAlignment="1">
      <alignment horizontal="center" vertical="center" textRotation="255" wrapText="1"/>
    </xf>
    <xf numFmtId="0" fontId="50" fillId="0" borderId="2" xfId="0" applyFont="1" applyBorder="1" applyAlignment="1">
      <alignment horizontal="center" vertical="center" textRotation="255" wrapText="1"/>
    </xf>
    <xf numFmtId="0" fontId="50" fillId="0" borderId="3" xfId="0" applyFont="1" applyBorder="1" applyAlignment="1">
      <alignment horizontal="center" vertical="center" textRotation="255" wrapText="1"/>
    </xf>
    <xf numFmtId="0" fontId="21" fillId="0" borderId="0" xfId="0" applyFont="1" applyAlignment="1">
      <alignment horizontal="center" vertical="center"/>
    </xf>
    <xf numFmtId="0" fontId="65" fillId="0" borderId="3" xfId="0" applyFont="1" applyBorder="1" applyAlignment="1">
      <alignment horizontal="left" vertical="center" wrapText="1" indent="1"/>
    </xf>
    <xf numFmtId="0" fontId="65" fillId="0" borderId="1" xfId="0" applyFont="1" applyBorder="1" applyAlignment="1">
      <alignment horizontal="left" vertical="center" wrapText="1" indent="1"/>
    </xf>
    <xf numFmtId="0" fontId="21" fillId="0" borderId="1" xfId="0" applyFont="1" applyBorder="1" applyAlignment="1">
      <alignment horizontal="center" vertical="center"/>
    </xf>
    <xf numFmtId="0" fontId="6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1" xfId="0" applyFont="1" applyBorder="1" applyAlignment="1">
      <alignment horizontal="center" vertical="center" wrapText="1"/>
    </xf>
    <xf numFmtId="0" fontId="21" fillId="0" borderId="36" xfId="0" applyFont="1" applyBorder="1" applyAlignment="1">
      <alignment horizontal="center" vertical="center" wrapText="1"/>
    </xf>
    <xf numFmtId="0" fontId="22" fillId="0" borderId="37" xfId="0" applyFont="1" applyBorder="1" applyAlignment="1">
      <alignment horizontal="left" vertical="top" wrapText="1"/>
    </xf>
    <xf numFmtId="0" fontId="22" fillId="0" borderId="43" xfId="0" applyFont="1" applyBorder="1" applyAlignment="1">
      <alignment horizontal="left" vertical="top" wrapText="1"/>
    </xf>
    <xf numFmtId="0" fontId="22" fillId="0" borderId="44" xfId="0" applyFont="1" applyBorder="1" applyAlignment="1">
      <alignment horizontal="left" vertical="top" wrapText="1"/>
    </xf>
    <xf numFmtId="0" fontId="51" fillId="0" borderId="25" xfId="0" applyFont="1" applyBorder="1" applyAlignment="1">
      <alignment horizontal="left" vertical="top" wrapText="1"/>
    </xf>
    <xf numFmtId="0" fontId="51" fillId="0" borderId="4" xfId="0" applyFont="1" applyBorder="1" applyAlignment="1">
      <alignment horizontal="left" vertical="top" wrapText="1"/>
    </xf>
    <xf numFmtId="0" fontId="51" fillId="0" borderId="71"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31" xfId="0" applyFont="1" applyBorder="1" applyAlignment="1">
      <alignment horizontal="left" vertical="top" wrapText="1"/>
    </xf>
    <xf numFmtId="0" fontId="21" fillId="0" borderId="35" xfId="0" applyFont="1" applyBorder="1" applyAlignment="1">
      <alignment horizontal="center" vertical="center" wrapText="1"/>
    </xf>
    <xf numFmtId="0" fontId="22" fillId="0" borderId="32" xfId="0" applyFont="1" applyBorder="1" applyAlignment="1">
      <alignment horizontal="left" vertical="top" wrapText="1"/>
    </xf>
    <xf numFmtId="0" fontId="22" fillId="0" borderId="33" xfId="0" applyFont="1" applyBorder="1" applyAlignment="1">
      <alignment horizontal="left" vertical="top" wrapText="1"/>
    </xf>
    <xf numFmtId="0" fontId="22" fillId="0" borderId="34" xfId="0" applyFont="1" applyBorder="1" applyAlignment="1">
      <alignment horizontal="left" vertical="top" wrapText="1"/>
    </xf>
    <xf numFmtId="0" fontId="29" fillId="0" borderId="64" xfId="0" applyFont="1" applyBorder="1" applyAlignment="1">
      <alignment horizontal="center" vertical="center" wrapText="1"/>
    </xf>
    <xf numFmtId="0" fontId="29" fillId="0" borderId="0" xfId="1" applyFont="1" applyAlignment="1">
      <alignment vertical="center" wrapText="1"/>
    </xf>
    <xf numFmtId="0" fontId="29"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39" xfId="0" applyFont="1" applyBorder="1" applyAlignment="1">
      <alignment horizontal="center" vertical="center" textRotation="255" wrapText="1"/>
    </xf>
    <xf numFmtId="0" fontId="21" fillId="0" borderId="41"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179" fontId="21" fillId="0" borderId="15" xfId="0" applyNumberFormat="1" applyFont="1" applyBorder="1" applyAlignment="1">
      <alignment horizontal="center" vertical="center"/>
    </xf>
    <xf numFmtId="179" fontId="21" fillId="0" borderId="17" xfId="0" applyNumberFormat="1" applyFont="1" applyBorder="1" applyAlignment="1">
      <alignment horizontal="center" vertical="center"/>
    </xf>
    <xf numFmtId="0" fontId="29" fillId="0" borderId="35" xfId="0" applyFont="1" applyBorder="1" applyAlignment="1">
      <alignment horizontal="center" vertical="center" wrapText="1"/>
    </xf>
    <xf numFmtId="0" fontId="29" fillId="0" borderId="40" xfId="0" applyFont="1" applyBorder="1" applyAlignment="1">
      <alignment horizontal="center" vertical="center" wrapText="1"/>
    </xf>
    <xf numFmtId="14" fontId="21" fillId="0" borderId="36" xfId="0" applyNumberFormat="1" applyFont="1" applyBorder="1" applyAlignment="1">
      <alignment horizontal="left" vertical="top" wrapText="1" indent="1"/>
    </xf>
    <xf numFmtId="14" fontId="21" fillId="0" borderId="38" xfId="0" applyNumberFormat="1" applyFont="1" applyBorder="1" applyAlignment="1">
      <alignment horizontal="left" vertical="top" wrapText="1" indent="1"/>
    </xf>
    <xf numFmtId="14" fontId="21" fillId="0" borderId="35" xfId="0" applyNumberFormat="1" applyFont="1" applyBorder="1" applyAlignment="1">
      <alignment horizontal="left" vertical="top" wrapText="1" indent="1"/>
    </xf>
    <xf numFmtId="14" fontId="21" fillId="0" borderId="40" xfId="0" applyNumberFormat="1" applyFont="1" applyBorder="1" applyAlignment="1">
      <alignment horizontal="left" vertical="top" wrapText="1" indent="1"/>
    </xf>
    <xf numFmtId="0" fontId="32" fillId="0" borderId="55"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7"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1" xfId="0" applyFont="1" applyBorder="1" applyAlignment="1">
      <alignment horizontal="left" vertical="top" wrapText="1" indent="1"/>
    </xf>
    <xf numFmtId="14" fontId="21" fillId="0" borderId="1" xfId="0" applyNumberFormat="1" applyFont="1" applyBorder="1" applyAlignment="1">
      <alignment horizontal="left" vertical="top" wrapText="1" indent="1"/>
    </xf>
    <xf numFmtId="14" fontId="21" fillId="0" borderId="14" xfId="0" applyNumberFormat="1" applyFont="1" applyBorder="1" applyAlignment="1">
      <alignment horizontal="left" vertical="top" wrapText="1" indent="1"/>
    </xf>
    <xf numFmtId="0" fontId="21" fillId="4" borderId="66" xfId="0" applyFont="1" applyFill="1" applyBorder="1" applyAlignment="1">
      <alignment horizontal="center" vertical="center" wrapText="1"/>
    </xf>
    <xf numFmtId="0" fontId="21" fillId="4" borderId="22" xfId="0" applyFont="1" applyFill="1" applyBorder="1" applyAlignment="1">
      <alignment horizontal="center" vertical="center"/>
    </xf>
    <xf numFmtId="0" fontId="29" fillId="0" borderId="0" xfId="0" applyFont="1" applyAlignment="1">
      <alignment horizont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5" fillId="0" borderId="7" xfId="0" applyFont="1" applyBorder="1" applyAlignment="1">
      <alignment horizontal="center" vertical="center" wrapText="1"/>
    </xf>
    <xf numFmtId="0" fontId="21" fillId="0" borderId="45" xfId="0" applyFont="1" applyBorder="1" applyAlignment="1">
      <alignment horizontal="center" vertical="center" textRotation="255"/>
    </xf>
    <xf numFmtId="0" fontId="21" fillId="0" borderId="46" xfId="0" applyFont="1" applyBorder="1" applyAlignment="1">
      <alignment horizontal="center" vertical="center" textRotation="255"/>
    </xf>
    <xf numFmtId="0" fontId="21" fillId="0" borderId="47" xfId="0" applyFont="1" applyBorder="1" applyAlignment="1">
      <alignment horizontal="center" vertical="center" textRotation="255"/>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57" fillId="0" borderId="12" xfId="0" applyFont="1" applyBorder="1" applyAlignment="1">
      <alignment vertical="center" wrapText="1"/>
    </xf>
    <xf numFmtId="177" fontId="61" fillId="3" borderId="15" xfId="0" applyNumberFormat="1" applyFont="1" applyFill="1" applyBorder="1" applyAlignment="1" applyProtection="1">
      <alignment horizontal="center" vertical="center" wrapText="1"/>
      <protection locked="0"/>
    </xf>
    <xf numFmtId="177" fontId="61" fillId="3" borderId="17" xfId="0" applyNumberFormat="1" applyFont="1" applyFill="1" applyBorder="1" applyAlignment="1" applyProtection="1">
      <alignment horizontal="center" vertical="center" wrapText="1"/>
      <protection locked="0"/>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20" fillId="0" borderId="15"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17" fillId="0" borderId="2" xfId="0" applyFont="1" applyBorder="1" applyAlignment="1">
      <alignment horizontal="left" vertical="center" wrapText="1"/>
    </xf>
    <xf numFmtId="0" fontId="16" fillId="0" borderId="3" xfId="0" applyFont="1" applyBorder="1" applyAlignment="1">
      <alignment horizontal="left" vertical="center" wrapText="1"/>
    </xf>
    <xf numFmtId="0" fontId="18" fillId="0" borderId="24"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7" fillId="0" borderId="25" xfId="0" applyFont="1" applyBorder="1" applyAlignment="1">
      <alignment horizontal="left" vertical="center" wrapText="1"/>
    </xf>
    <xf numFmtId="0" fontId="16" fillId="0" borderId="19"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7" fillId="0" borderId="26"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4" xfId="0" applyFont="1" applyBorder="1" applyAlignment="1">
      <alignment horizontal="left" vertical="center" wrapText="1"/>
    </xf>
    <xf numFmtId="0" fontId="20" fillId="0" borderId="24"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5" fillId="0" borderId="6" xfId="0" applyFont="1" applyBorder="1" applyAlignment="1">
      <alignment horizontal="left" vertical="center" wrapText="1"/>
    </xf>
    <xf numFmtId="0" fontId="16" fillId="0" borderId="5" xfId="0" applyFont="1" applyBorder="1" applyAlignment="1">
      <alignment horizontal="left" vertical="center" wrapText="1"/>
    </xf>
    <xf numFmtId="0" fontId="59" fillId="0" borderId="13" xfId="0" applyFont="1" applyBorder="1" applyAlignment="1">
      <alignment horizontal="left" vertical="center" wrapText="1"/>
    </xf>
    <xf numFmtId="0" fontId="60" fillId="0" borderId="15" xfId="0" applyFont="1" applyBorder="1" applyAlignment="1" applyProtection="1">
      <alignment horizontal="left" vertical="center" indent="1"/>
      <protection locked="0"/>
    </xf>
    <xf numFmtId="0" fontId="61" fillId="0" borderId="16" xfId="0" applyFont="1" applyBorder="1" applyAlignment="1" applyProtection="1">
      <alignment horizontal="left" vertical="center" indent="1"/>
      <protection locked="0"/>
    </xf>
    <xf numFmtId="0" fontId="61" fillId="0" borderId="17" xfId="0" applyFont="1" applyBorder="1" applyAlignment="1" applyProtection="1">
      <alignment horizontal="left" vertical="center" indent="1"/>
      <protection locked="0"/>
    </xf>
    <xf numFmtId="177" fontId="61" fillId="0" borderId="15" xfId="0" applyNumberFormat="1" applyFont="1" applyBorder="1" applyAlignment="1" applyProtection="1">
      <alignment horizontal="center" vertical="center" wrapText="1"/>
      <protection locked="0"/>
    </xf>
    <xf numFmtId="177" fontId="61" fillId="0" borderId="16" xfId="0" applyNumberFormat="1" applyFont="1" applyBorder="1" applyAlignment="1" applyProtection="1">
      <alignment horizontal="center" vertical="center" wrapText="1"/>
      <protection locked="0"/>
    </xf>
    <xf numFmtId="177" fontId="61" fillId="0" borderId="17" xfId="0" applyNumberFormat="1" applyFont="1" applyBorder="1" applyAlignment="1" applyProtection="1">
      <alignment horizontal="center" vertical="center" wrapText="1"/>
      <protection locked="0"/>
    </xf>
    <xf numFmtId="0" fontId="60" fillId="0" borderId="5" xfId="0" applyFont="1" applyBorder="1" applyAlignment="1">
      <alignment horizontal="left" vertical="center"/>
    </xf>
    <xf numFmtId="0" fontId="60" fillId="0" borderId="0" xfId="0" applyFont="1" applyAlignment="1">
      <alignment horizontal="left" vertical="center"/>
    </xf>
    <xf numFmtId="0" fontId="16" fillId="0" borderId="2" xfId="0" applyFont="1" applyBorder="1" applyAlignment="1">
      <alignment horizontal="left" vertical="center" wrapText="1"/>
    </xf>
    <xf numFmtId="0" fontId="18" fillId="0" borderId="15"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7" fillId="0" borderId="7" xfId="0" applyFont="1" applyBorder="1" applyAlignment="1">
      <alignment horizontal="left" vertical="center" wrapText="1"/>
    </xf>
    <xf numFmtId="0" fontId="20" fillId="0" borderId="15" xfId="0" applyFont="1" applyBorder="1" applyAlignment="1" applyProtection="1">
      <alignment horizontal="left" vertical="center" wrapText="1" indent="1"/>
      <protection locked="0"/>
    </xf>
    <xf numFmtId="0" fontId="20" fillId="0" borderId="16" xfId="0" applyFont="1" applyBorder="1" applyAlignment="1" applyProtection="1">
      <alignment horizontal="left" vertical="center" wrapText="1" indent="1"/>
      <protection locked="0"/>
    </xf>
    <xf numFmtId="0" fontId="20" fillId="0" borderId="17" xfId="0" applyFont="1" applyBorder="1" applyAlignment="1" applyProtection="1">
      <alignment horizontal="left" vertical="center" wrapText="1" indent="1"/>
      <protection locked="0"/>
    </xf>
    <xf numFmtId="0" fontId="20" fillId="0" borderId="22" xfId="0" applyFont="1" applyBorder="1" applyAlignment="1" applyProtection="1">
      <alignment horizontal="left" vertical="center" wrapText="1" indent="1"/>
      <protection locked="0"/>
    </xf>
    <xf numFmtId="0" fontId="17" fillId="0" borderId="1" xfId="0" applyFont="1" applyBorder="1" applyAlignment="1">
      <alignment horizontal="left" vertical="center"/>
    </xf>
    <xf numFmtId="0" fontId="17" fillId="0" borderId="6" xfId="0" applyFont="1" applyBorder="1" applyAlignment="1">
      <alignment horizontal="left" vertical="center"/>
    </xf>
    <xf numFmtId="177" fontId="20" fillId="0" borderId="15" xfId="0" applyNumberFormat="1" applyFont="1" applyBorder="1" applyAlignment="1" applyProtection="1">
      <alignment horizontal="center" vertical="center" wrapText="1"/>
      <protection locked="0"/>
    </xf>
    <xf numFmtId="177" fontId="20" fillId="0" borderId="16" xfId="0" applyNumberFormat="1" applyFont="1" applyBorder="1" applyAlignment="1" applyProtection="1">
      <alignment horizontal="center" vertical="center" wrapText="1"/>
      <protection locked="0"/>
    </xf>
    <xf numFmtId="177" fontId="20" fillId="0" borderId="17" xfId="0" applyNumberFormat="1" applyFont="1" applyBorder="1" applyAlignment="1" applyProtection="1">
      <alignment horizontal="center" vertical="center" wrapText="1"/>
      <protection locked="0"/>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15" xfId="0" applyFont="1" applyBorder="1" applyAlignment="1" applyProtection="1">
      <alignment horizontal="left" vertical="center" wrapText="1" indent="1"/>
      <protection locked="0"/>
    </xf>
    <xf numFmtId="0" fontId="18" fillId="0" borderId="16" xfId="0" applyFont="1" applyBorder="1" applyAlignment="1" applyProtection="1">
      <alignment horizontal="left" vertical="center" wrapText="1" indent="1"/>
      <protection locked="0"/>
    </xf>
    <xf numFmtId="0" fontId="18" fillId="0" borderId="17" xfId="0" applyFont="1" applyBorder="1" applyAlignment="1" applyProtection="1">
      <alignment horizontal="left" vertical="center" wrapText="1" indent="1"/>
      <protection locked="0"/>
    </xf>
    <xf numFmtId="0" fontId="25" fillId="0" borderId="6" xfId="0" applyFont="1" applyBorder="1" applyAlignment="1">
      <alignment horizontal="justify" vertical="center" wrapText="1"/>
    </xf>
    <xf numFmtId="0" fontId="25" fillId="0" borderId="7" xfId="0" applyFont="1" applyBorder="1" applyAlignment="1">
      <alignment horizontal="justify" vertical="center" wrapText="1"/>
    </xf>
    <xf numFmtId="0" fontId="17" fillId="0" borderId="20" xfId="0" applyFont="1" applyFill="1" applyBorder="1" applyAlignment="1">
      <alignment horizontal="left" vertical="center" wrapText="1"/>
    </xf>
    <xf numFmtId="0" fontId="17" fillId="0" borderId="20" xfId="0" applyFont="1" applyBorder="1" applyAlignment="1" applyProtection="1">
      <alignment vertical="center"/>
      <protection locked="0"/>
    </xf>
    <xf numFmtId="0" fontId="62" fillId="0" borderId="2" xfId="9" applyFont="1" applyBorder="1" applyAlignment="1">
      <alignment horizontal="left" vertical="center" wrapText="1"/>
    </xf>
    <xf numFmtId="0" fontId="62" fillId="0" borderId="28" xfId="9" applyFont="1" applyBorder="1" applyAlignment="1">
      <alignment horizontal="left" vertical="center" wrapText="1"/>
    </xf>
    <xf numFmtId="0" fontId="62" fillId="0" borderId="3" xfId="9" applyFont="1" applyBorder="1" applyAlignment="1">
      <alignment horizontal="left" vertical="center" wrapText="1"/>
    </xf>
    <xf numFmtId="0" fontId="62" fillId="0" borderId="6" xfId="9" applyFont="1" applyBorder="1" applyAlignment="1">
      <alignment horizontal="center" vertical="center"/>
    </xf>
    <xf numFmtId="0" fontId="62" fillId="0" borderId="7" xfId="9" applyFont="1" applyBorder="1" applyAlignment="1">
      <alignment horizontal="center" vertical="center"/>
    </xf>
    <xf numFmtId="0" fontId="62" fillId="0" borderId="8" xfId="9" applyFont="1" applyBorder="1" applyAlignment="1">
      <alignment horizontal="center" vertical="center"/>
    </xf>
    <xf numFmtId="0" fontId="62" fillId="0" borderId="1" xfId="9" applyFont="1" applyBorder="1" applyAlignment="1">
      <alignment horizontal="center" vertical="center" wrapText="1"/>
    </xf>
    <xf numFmtId="0" fontId="17" fillId="0" borderId="2" xfId="9" applyFont="1" applyBorder="1" applyAlignment="1">
      <alignment horizontal="left" vertical="center" wrapText="1"/>
    </xf>
    <xf numFmtId="0" fontId="17" fillId="0" borderId="28" xfId="9" applyFont="1" applyBorder="1" applyAlignment="1">
      <alignment horizontal="left" vertical="center" wrapText="1"/>
    </xf>
    <xf numFmtId="0" fontId="17" fillId="0" borderId="3" xfId="9" applyFont="1" applyBorder="1" applyAlignment="1">
      <alignment horizontal="left" vertical="center" wrapText="1"/>
    </xf>
    <xf numFmtId="0" fontId="6" fillId="0" borderId="5" xfId="0" applyFont="1" applyBorder="1" applyAlignment="1" applyProtection="1">
      <alignment vertical="center"/>
      <protection locked="0"/>
    </xf>
    <xf numFmtId="0" fontId="62" fillId="0" borderId="2" xfId="9" applyFont="1" applyBorder="1" applyAlignment="1">
      <alignment horizontal="center" vertical="center" wrapText="1"/>
    </xf>
    <xf numFmtId="0" fontId="62" fillId="0" borderId="28" xfId="9" applyFont="1" applyBorder="1" applyAlignment="1">
      <alignment horizontal="center" vertical="center"/>
    </xf>
    <xf numFmtId="0" fontId="62" fillId="0" borderId="3" xfId="9" applyFont="1" applyBorder="1" applyAlignment="1">
      <alignment horizontal="center" vertical="center"/>
    </xf>
    <xf numFmtId="0" fontId="62" fillId="0" borderId="2" xfId="9" applyFont="1" applyBorder="1" applyAlignment="1">
      <alignment horizontal="center" vertical="center"/>
    </xf>
    <xf numFmtId="0" fontId="62" fillId="0" borderId="28" xfId="9" applyFont="1" applyBorder="1" applyAlignment="1">
      <alignment horizontal="center" vertical="center" wrapText="1"/>
    </xf>
    <xf numFmtId="0" fontId="62" fillId="0" borderId="3" xfId="9" applyFont="1" applyBorder="1" applyAlignment="1">
      <alignment horizontal="center" vertical="center" wrapText="1"/>
    </xf>
    <xf numFmtId="0" fontId="17" fillId="0" borderId="2" xfId="9" applyFont="1" applyBorder="1" applyAlignment="1">
      <alignment horizontal="center" vertical="center" wrapText="1"/>
    </xf>
    <xf numFmtId="0" fontId="17" fillId="0" borderId="28" xfId="9" applyFont="1" applyBorder="1" applyAlignment="1">
      <alignment horizontal="center" vertical="center" wrapText="1"/>
    </xf>
    <xf numFmtId="0" fontId="17" fillId="0" borderId="3" xfId="9" applyFont="1" applyBorder="1" applyAlignment="1">
      <alignment horizontal="center" vertical="center" wrapText="1"/>
    </xf>
    <xf numFmtId="0" fontId="6" fillId="0" borderId="0" xfId="0" applyFont="1" applyAlignment="1" applyProtection="1">
      <alignment vertical="center" textRotation="90"/>
      <protection locked="0"/>
    </xf>
    <xf numFmtId="0" fontId="6" fillId="0" borderId="5" xfId="0" applyFont="1" applyBorder="1" applyAlignment="1" applyProtection="1">
      <alignment vertical="center" textRotation="90"/>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0" fillId="5" borderId="1" xfId="10" applyFont="1" applyFill="1" applyBorder="1" applyAlignment="1">
      <alignment horizontal="center"/>
    </xf>
  </cellXfs>
  <cellStyles count="11">
    <cellStyle name="Normal 2" xfId="10" xr:uid="{EC9798DB-354B-46CD-A7C7-B7B355E8FC7A}"/>
    <cellStyle name="通貨 2" xfId="4" xr:uid="{00000000-0005-0000-0000-000000000000}"/>
    <cellStyle name="通貨 3" xfId="7" xr:uid="{00000000-0005-0000-0000-000001000000}"/>
    <cellStyle name="標準" xfId="0" builtinId="0"/>
    <cellStyle name="標準 2" xfId="2" xr:uid="{00000000-0005-0000-0000-000003000000}"/>
    <cellStyle name="標準 2 2" xfId="3" xr:uid="{00000000-0005-0000-0000-000004000000}"/>
    <cellStyle name="標準 2 3" xfId="5" xr:uid="{00000000-0005-0000-0000-000005000000}"/>
    <cellStyle name="標準 3" xfId="1" xr:uid="{00000000-0005-0000-0000-000006000000}"/>
    <cellStyle name="標準 4" xfId="6" xr:uid="{00000000-0005-0000-0000-000007000000}"/>
    <cellStyle name="標準 4 2" xfId="9" xr:uid="{00000000-0005-0000-0000-000008000000}"/>
    <cellStyle name="標準 5" xfId="8" xr:uid="{00000000-0005-0000-0000-000009000000}"/>
  </cellStyles>
  <dxfs count="26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24994659260841701"/>
      </font>
      <fill>
        <patternFill>
          <bgColor theme="0" tint="-0.24994659260841701"/>
        </patternFill>
      </fill>
    </dxf>
    <dxf>
      <font>
        <color theme="0"/>
      </font>
      <fill>
        <patternFill>
          <bgColor theme="0"/>
        </patternFill>
      </fill>
    </dxf>
    <dxf>
      <fill>
        <patternFill>
          <bgColor rgb="FFFFFF00"/>
        </patternFill>
      </fill>
    </dxf>
    <dxf>
      <font>
        <color theme="0" tint="-0.24994659260841701"/>
      </font>
      <fill>
        <patternFill>
          <bgColor theme="0" tint="-0.24994659260841701"/>
        </patternFill>
      </fill>
    </dxf>
    <dxf>
      <font>
        <color theme="0"/>
      </font>
      <fill>
        <patternFill>
          <bgColor theme="0"/>
        </patternFill>
      </fill>
    </dxf>
    <dxf>
      <fill>
        <patternFill>
          <bgColor rgb="FFFFFF00"/>
        </patternFill>
      </fill>
    </dxf>
    <dxf>
      <font>
        <color theme="0" tint="-0.14996795556505021"/>
      </font>
    </dxf>
    <dxf>
      <font>
        <color auto="1"/>
      </font>
      <fill>
        <patternFill>
          <bgColor rgb="FFFFFF00"/>
        </patternFill>
      </fill>
    </dxf>
    <dxf>
      <font>
        <color auto="1"/>
      </font>
      <fill>
        <patternFill>
          <bgColor rgb="FFFFFF00"/>
        </patternFill>
      </fill>
    </dxf>
    <dxf>
      <font>
        <color theme="0" tint="-0.14996795556505021"/>
      </font>
    </dxf>
    <dxf>
      <font>
        <color auto="1"/>
      </font>
      <fill>
        <patternFill>
          <bgColor rgb="FFFFFF00"/>
        </patternFill>
      </fill>
    </dxf>
    <dxf>
      <font>
        <color theme="0" tint="-0.14996795556505021"/>
      </font>
    </dxf>
    <dxf>
      <font>
        <color auto="1"/>
      </font>
      <fill>
        <patternFill>
          <bgColor rgb="FFFFFF00"/>
        </patternFill>
      </fill>
    </dxf>
    <dxf>
      <font>
        <color theme="0" tint="-0.14996795556505021"/>
      </font>
    </dxf>
    <dxf>
      <fill>
        <patternFill>
          <bgColor rgb="FFFFFF00"/>
        </patternFill>
      </fill>
    </dxf>
    <dxf>
      <font>
        <color auto="1"/>
      </font>
      <fill>
        <patternFill>
          <bgColor rgb="FFFFFF00"/>
        </patternFill>
      </fill>
    </dxf>
    <dxf>
      <font>
        <color theme="0"/>
      </font>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numFmt numFmtId="185" formatCode="&quot;申請中&quot;"/>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tint="-0.14996795556505021"/>
      </font>
    </dxf>
    <dxf>
      <font>
        <color theme="0" tint="-0.14996795556505021"/>
      </font>
    </dxf>
    <dxf>
      <font>
        <color theme="0"/>
      </font>
    </dxf>
    <dxf>
      <font>
        <color theme="0"/>
      </font>
    </dxf>
  </dxfs>
  <tableStyles count="0" defaultTableStyle="TableStyleMedium2" defaultPivotStyle="PivotStyleLight16"/>
  <colors>
    <mruColors>
      <color rgb="FF00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1771650</xdr:colOff>
      <xdr:row>59</xdr:row>
      <xdr:rowOff>76200</xdr:rowOff>
    </xdr:from>
    <xdr:to>
      <xdr:col>2</xdr:col>
      <xdr:colOff>644899</xdr:colOff>
      <xdr:row>64</xdr:row>
      <xdr:rowOff>29696</xdr:rowOff>
    </xdr:to>
    <xdr:pic>
      <xdr:nvPicPr>
        <xdr:cNvPr id="2" name="図 8" descr="Japan Water Mark1.T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314575" y="15811500"/>
          <a:ext cx="873499" cy="858371"/>
        </a:xfrm>
        <a:prstGeom prst="rect">
          <a:avLst/>
        </a:prstGeom>
        <a:noFill/>
        <a:ln w="9525">
          <a:noFill/>
          <a:miter lim="800000"/>
          <a:headEnd/>
          <a:tailEnd/>
        </a:ln>
      </xdr:spPr>
    </xdr:pic>
    <xdr:clientData/>
  </xdr:twoCellAnchor>
  <xdr:twoCellAnchor editAs="oneCell">
    <xdr:from>
      <xdr:col>0</xdr:col>
      <xdr:colOff>152400</xdr:colOff>
      <xdr:row>0</xdr:row>
      <xdr:rowOff>57150</xdr:rowOff>
    </xdr:from>
    <xdr:to>
      <xdr:col>1</xdr:col>
      <xdr:colOff>685800</xdr:colOff>
      <xdr:row>1</xdr:row>
      <xdr:rowOff>561975</xdr:rowOff>
    </xdr:to>
    <xdr:pic>
      <xdr:nvPicPr>
        <xdr:cNvPr id="3" name="図 8" descr="BSI Core Logo Black and Red Dot 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52400" y="57150"/>
          <a:ext cx="1200150"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104775</xdr:colOff>
      <xdr:row>0</xdr:row>
      <xdr:rowOff>57138</xdr:rowOff>
    </xdr:from>
    <xdr:to>
      <xdr:col>15</xdr:col>
      <xdr:colOff>438150</xdr:colOff>
      <xdr:row>1</xdr:row>
      <xdr:rowOff>688975</xdr:rowOff>
    </xdr:to>
    <xdr:pic>
      <xdr:nvPicPr>
        <xdr:cNvPr id="3" name="Picture 234" descr="BSI Core Logo Black and Red Do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76875" y="57138"/>
          <a:ext cx="1009650" cy="78423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481852</xdr:colOff>
      <xdr:row>11</xdr:row>
      <xdr:rowOff>649942</xdr:rowOff>
    </xdr:from>
    <xdr:to>
      <xdr:col>19</xdr:col>
      <xdr:colOff>392133</xdr:colOff>
      <xdr:row>19</xdr:row>
      <xdr:rowOff>571490</xdr:rowOff>
    </xdr:to>
    <xdr:pic>
      <xdr:nvPicPr>
        <xdr:cNvPr id="2" name="図 1">
          <a:extLst>
            <a:ext uri="{FF2B5EF4-FFF2-40B4-BE49-F238E27FC236}">
              <a16:creationId xmlns:a16="http://schemas.microsoft.com/office/drawing/2014/main" id="{615E95AF-AADE-4065-B5F2-FCA211371FBD}"/>
            </a:ext>
          </a:extLst>
        </xdr:cNvPr>
        <xdr:cNvPicPr>
          <a:picLocks noChangeAspect="1"/>
        </xdr:cNvPicPr>
      </xdr:nvPicPr>
      <xdr:blipFill>
        <a:blip xmlns:r="http://schemas.openxmlformats.org/officeDocument/2006/relationships" r:embed="rId1"/>
        <a:stretch>
          <a:fillRect/>
        </a:stretch>
      </xdr:blipFill>
      <xdr:spPr>
        <a:xfrm>
          <a:off x="13959727" y="4488517"/>
          <a:ext cx="8139881" cy="6865273"/>
        </a:xfrm>
        <a:prstGeom prst="rect">
          <a:avLst/>
        </a:prstGeom>
      </xdr:spPr>
    </xdr:pic>
    <xdr:clientData/>
  </xdr:twoCellAnchor>
  <xdr:twoCellAnchor editAs="oneCell">
    <xdr:from>
      <xdr:col>7</xdr:col>
      <xdr:colOff>369794</xdr:colOff>
      <xdr:row>0</xdr:row>
      <xdr:rowOff>56030</xdr:rowOff>
    </xdr:from>
    <xdr:to>
      <xdr:col>15</xdr:col>
      <xdr:colOff>349143</xdr:colOff>
      <xdr:row>11</xdr:row>
      <xdr:rowOff>465913</xdr:rowOff>
    </xdr:to>
    <xdr:pic>
      <xdr:nvPicPr>
        <xdr:cNvPr id="3" name="図 2">
          <a:extLst>
            <a:ext uri="{FF2B5EF4-FFF2-40B4-BE49-F238E27FC236}">
              <a16:creationId xmlns:a16="http://schemas.microsoft.com/office/drawing/2014/main" id="{510B387C-62FF-4226-A104-F08344FBAB80}"/>
            </a:ext>
          </a:extLst>
        </xdr:cNvPr>
        <xdr:cNvPicPr>
          <a:picLocks noChangeAspect="1"/>
        </xdr:cNvPicPr>
      </xdr:nvPicPr>
      <xdr:blipFill>
        <a:blip xmlns:r="http://schemas.openxmlformats.org/officeDocument/2006/relationships" r:embed="rId2"/>
        <a:stretch>
          <a:fillRect/>
        </a:stretch>
      </xdr:blipFill>
      <xdr:spPr>
        <a:xfrm>
          <a:off x="13850470" y="56030"/>
          <a:ext cx="6075349" cy="3861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105834</xdr:colOff>
      <xdr:row>0</xdr:row>
      <xdr:rowOff>19050</xdr:rowOff>
    </xdr:from>
    <xdr:to>
      <xdr:col>7</xdr:col>
      <xdr:colOff>1113897</xdr:colOff>
      <xdr:row>0</xdr:row>
      <xdr:rowOff>801700</xdr:rowOff>
    </xdr:to>
    <xdr:pic>
      <xdr:nvPicPr>
        <xdr:cNvPr id="2" name="Picture 234" descr="BSI Core Logo Black and Red Dot 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73484" y="19050"/>
          <a:ext cx="1008063" cy="782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YO-FP02-VM\BSIJapan\Users\satoa\AppData\Local\Microsoft\Windows\INetCache\Content.Outlook\ILZ4EVKO\&#25913;&#35330;&#26696;_BSI-JP-527_06-MD-1017_&#31532;&#19977;&#32773;&#35469;&#35388;&#65288;&#26032;&#35215;&#12539;&#19968;&#22793;&#65289;_&#12503;&#12525;&#12501;&#12449;&#12452;&#12523;&#12501;&#12457;&#12540;&#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do.mhlw.go.jp\sites\A.R.S.%20-%20Area%20delle%20Tecnologie\C.U.D.%202\Classificazione%20per%20CUD\CND\Versione%20settembre%202005\CND%20su%20sito%20MnSan%2022.09.05\CND%20-%20approvata%20DM%2022.09.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yodo.mhlw.go.jp\sites\Documents%20and%20Settings\nakazaki-t\&#12487;&#12473;&#12463;&#12488;&#12483;&#12503;\JMDN&#20998;&#31185;&#20250;\Data\020623&#20840;&#12487;&#12540;&#124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P-TYO-FP02-VM\BSIJapan\Users\satoa\AppData\Local\Microsoft\Windows\INetCache\Content.Outlook\ILZ4EVKO\PAL_proform_2013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TYO-FP02-VM\BSIJapan\Users\takahask\AppData\Local\Microsoft\Windows\Temporary%20Internet%20Files\Content.Outlook\YVK1Q4NT\PAL_proform_2013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お客様情報"/>
      <sheetName val="製造所情報"/>
      <sheetName val="別紙1 "/>
      <sheetName val="別紙2"/>
      <sheetName val="別紙3"/>
      <sheetName val="別紙4"/>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A"/>
      <sheetName val="categorie"/>
      <sheetName val="schema A-L"/>
      <sheetName val="schema M-Z"/>
      <sheetName val="INDICE"/>
      <sheetName val="A"/>
      <sheetName val="B"/>
      <sheetName val="C "/>
      <sheetName val="D"/>
      <sheetName val="F"/>
      <sheetName val="G"/>
      <sheetName val="H"/>
      <sheetName val="J"/>
      <sheetName val="K"/>
      <sheetName val="L"/>
      <sheetName val="M"/>
      <sheetName val="N"/>
      <sheetName val="P"/>
      <sheetName val="Q"/>
      <sheetName val="R"/>
      <sheetName val="S"/>
      <sheetName val="T"/>
      <sheetName val="U"/>
      <sheetName val="V"/>
      <sheetName val="Y"/>
      <sheetName val="Z"/>
      <sheetName val="List"/>
      <sheetName val="schema_A-L1"/>
      <sheetName val="schema_M-Z1"/>
      <sheetName val="C_1"/>
      <sheetName val="schema_A-L"/>
      <sheetName val="schema_M-Z"/>
      <sheetName val="C_"/>
      <sheetName val="schema_A-L2"/>
      <sheetName val="schema_M-Z2"/>
      <sheetName val="C_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データ"/>
      <sheetName val="担当"/>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入力方法ガイド"/>
      <sheetName val="お客様情報"/>
      <sheetName val="製造所情報"/>
      <sheetName val="製造フローチャート"/>
      <sheetName val="別紙1 "/>
      <sheetName val="別紙2"/>
      <sheetName val="別紙　3"/>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入力方法ガイド"/>
      <sheetName val="お客様情報"/>
      <sheetName val="製造所情報"/>
      <sheetName val="製造フローチャート"/>
      <sheetName val="別紙1 "/>
      <sheetName val="別紙2"/>
      <sheetName val="別紙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Seiko Takata （高田 成子）" id="{4A8FA0CD-8439-4ACE-A1A6-2F74C4F08052}" userId="S::Seiko.Takata@bsigroup.com::7f998a8f-94ce-41b7-9081-092db96e48a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3-12-27T01:41:02.46" personId="{4A8FA0CD-8439-4ACE-A1A6-2F74C4F08052}" id="{BB84C4AA-4A55-473B-9E25-7E52536C7ECB}">
    <text>実地に変更する必要があるかを計画承認者と適宜協議して決定してください。</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view="pageBreakPreview" zoomScaleNormal="100" zoomScaleSheetLayoutView="100" workbookViewId="0">
      <selection activeCell="C4" sqref="C4:F4"/>
    </sheetView>
  </sheetViews>
  <sheetFormatPr defaultColWidth="43.33203125" defaultRowHeight="14.25" outlineLevelRow="1"/>
  <cols>
    <col min="1" max="1" width="7.77734375" style="50" customWidth="1"/>
    <col min="2" max="2" width="23.21875" style="50" customWidth="1"/>
    <col min="3" max="3" width="11.6640625" style="50" customWidth="1"/>
    <col min="4" max="4" width="3.6640625" style="50" customWidth="1"/>
    <col min="5" max="5" width="10.77734375" style="50" customWidth="1"/>
    <col min="6" max="6" width="13.109375" style="50" customWidth="1"/>
    <col min="7" max="7" width="11.44140625" style="50" customWidth="1"/>
    <col min="8" max="8" width="13.33203125" style="50" customWidth="1"/>
    <col min="9" max="9" width="43.33203125" style="106"/>
    <col min="10" max="16384" width="43.33203125" style="50"/>
  </cols>
  <sheetData>
    <row r="1" spans="1:9" ht="18.75" customHeight="1">
      <c r="B1" s="51"/>
      <c r="C1" s="51"/>
      <c r="D1" s="51"/>
      <c r="E1" s="52"/>
      <c r="F1" s="52"/>
      <c r="H1" s="168" t="str">
        <f>E8</f>
        <v>見積番号を記入</v>
      </c>
    </row>
    <row r="2" spans="1:9" s="53" customFormat="1" ht="51" customHeight="1">
      <c r="A2" s="251" t="s">
        <v>0</v>
      </c>
      <c r="B2" s="252"/>
      <c r="C2" s="252"/>
      <c r="D2" s="252"/>
      <c r="E2" s="252"/>
      <c r="F2" s="252"/>
      <c r="G2" s="252"/>
      <c r="H2" s="252"/>
      <c r="I2" s="106"/>
    </row>
    <row r="3" spans="1:9">
      <c r="G3" s="268"/>
      <c r="H3" s="268"/>
    </row>
    <row r="4" spans="1:9" ht="22.5" customHeight="1">
      <c r="A4" s="269" t="s">
        <v>1</v>
      </c>
      <c r="B4" s="270"/>
      <c r="C4" s="67"/>
      <c r="D4" s="54" t="s">
        <v>2</v>
      </c>
      <c r="E4" s="254" t="str">
        <f>+お客様情報!C6</f>
        <v>製造販売業者名を業許可通りに記入</v>
      </c>
      <c r="F4" s="254"/>
      <c r="G4" s="254"/>
      <c r="H4" s="254"/>
    </row>
    <row r="5" spans="1:9" ht="22.5" customHeight="1" outlineLevel="1">
      <c r="A5" s="253" t="s">
        <v>3</v>
      </c>
      <c r="B5" s="253"/>
      <c r="C5" s="66"/>
      <c r="D5" s="54" t="s">
        <v>2</v>
      </c>
      <c r="E5" s="254" t="str">
        <f>お客様情報!C19</f>
        <v>選任製造販売業者である場合、ご記入下さい</v>
      </c>
      <c r="F5" s="254"/>
      <c r="G5" s="254"/>
      <c r="H5" s="254"/>
      <c r="I5" s="106" t="s">
        <v>4</v>
      </c>
    </row>
    <row r="6" spans="1:9" ht="22.5" customHeight="1">
      <c r="A6" s="269" t="s">
        <v>5</v>
      </c>
      <c r="B6" s="270"/>
      <c r="C6" s="67"/>
      <c r="D6" s="54" t="s">
        <v>2</v>
      </c>
      <c r="E6" s="273" t="s">
        <v>6</v>
      </c>
      <c r="F6" s="273"/>
      <c r="G6" s="273"/>
      <c r="H6" s="273"/>
    </row>
    <row r="7" spans="1:9" ht="22.5" customHeight="1">
      <c r="A7" s="269" t="s">
        <v>7</v>
      </c>
      <c r="B7" s="270"/>
      <c r="C7" s="67"/>
      <c r="D7" s="54" t="s">
        <v>2</v>
      </c>
      <c r="E7" s="274" t="s">
        <v>8</v>
      </c>
      <c r="F7" s="274"/>
      <c r="G7" s="274"/>
      <c r="H7" s="274"/>
    </row>
    <row r="8" spans="1:9" ht="22.5" customHeight="1">
      <c r="A8" s="269" t="s">
        <v>9</v>
      </c>
      <c r="B8" s="270"/>
      <c r="C8" s="67"/>
      <c r="D8" s="54" t="s">
        <v>2</v>
      </c>
      <c r="E8" s="274" t="s">
        <v>10</v>
      </c>
      <c r="F8" s="274"/>
      <c r="G8" s="274"/>
      <c r="H8" s="274"/>
    </row>
    <row r="9" spans="1:9" ht="22.5" customHeight="1">
      <c r="A9" s="269" t="s">
        <v>11</v>
      </c>
      <c r="B9" s="270"/>
      <c r="C9" s="67"/>
      <c r="D9" s="54" t="s">
        <v>2</v>
      </c>
      <c r="E9" s="275" t="s">
        <v>12</v>
      </c>
      <c r="F9" s="275"/>
      <c r="G9" s="275"/>
      <c r="H9" s="275"/>
    </row>
    <row r="10" spans="1:9" ht="33" customHeight="1">
      <c r="A10" s="270" t="s">
        <v>13</v>
      </c>
      <c r="B10" s="270"/>
      <c r="C10" s="68"/>
      <c r="D10" s="54" t="s">
        <v>2</v>
      </c>
      <c r="E10" s="276">
        <v>220000</v>
      </c>
      <c r="F10" s="276"/>
      <c r="G10" s="276"/>
      <c r="H10" s="276"/>
    </row>
    <row r="11" spans="1:9" ht="33" customHeight="1">
      <c r="A11" s="259" t="s">
        <v>14</v>
      </c>
      <c r="B11" s="258" t="s">
        <v>15</v>
      </c>
      <c r="C11" s="258"/>
      <c r="D11" s="258"/>
      <c r="E11" s="261" t="s">
        <v>16</v>
      </c>
      <c r="F11" s="264" t="s">
        <v>17</v>
      </c>
      <c r="G11" s="265"/>
      <c r="H11" s="266"/>
    </row>
    <row r="12" spans="1:9" s="59" customFormat="1" ht="27" customHeight="1">
      <c r="A12" s="260"/>
      <c r="B12" s="258"/>
      <c r="C12" s="258"/>
      <c r="D12" s="258"/>
      <c r="E12" s="262"/>
      <c r="F12" s="150" t="s">
        <v>18</v>
      </c>
      <c r="G12" s="150" t="s">
        <v>19</v>
      </c>
      <c r="H12" s="150" t="s">
        <v>20</v>
      </c>
      <c r="I12" s="106"/>
    </row>
    <row r="13" spans="1:9" s="59" customFormat="1" ht="22.5" customHeight="1">
      <c r="A13" s="151" t="str">
        <f>製造所情報!A16</f>
        <v>製販</v>
      </c>
      <c r="B13" s="255" t="str">
        <f>製造所情報!C16</f>
        <v>製造販売業者名を業許可通りに記入</v>
      </c>
      <c r="C13" s="256"/>
      <c r="D13" s="257"/>
      <c r="E13" s="149">
        <f>認証計画書!G44</f>
        <v>0</v>
      </c>
      <c r="F13" s="149">
        <f>認証計画書!H44</f>
        <v>0</v>
      </c>
      <c r="G13" s="149">
        <f>認証計画書!I44</f>
        <v>0</v>
      </c>
      <c r="H13" s="149">
        <f>認証計画書!J44</f>
        <v>0</v>
      </c>
      <c r="I13" s="106"/>
    </row>
    <row r="14" spans="1:9" s="59" customFormat="1" ht="29.25" customHeight="1" outlineLevel="1">
      <c r="A14" s="143" t="s">
        <v>21</v>
      </c>
      <c r="B14" s="255" t="str">
        <f>お客様情報!C19</f>
        <v>選任製造販売業者である場合、ご記入下さい</v>
      </c>
      <c r="C14" s="256"/>
      <c r="D14" s="257"/>
      <c r="E14" s="149">
        <f>認証計画書!G45</f>
        <v>0</v>
      </c>
      <c r="F14" s="149">
        <f>認証計画書!H45</f>
        <v>0</v>
      </c>
      <c r="G14" s="149">
        <f>認証計画書!I45</f>
        <v>0</v>
      </c>
      <c r="H14" s="149">
        <f>認証計画書!J45</f>
        <v>0</v>
      </c>
      <c r="I14" s="106" t="s">
        <v>22</v>
      </c>
    </row>
    <row r="15" spans="1:9" s="59" customFormat="1" ht="22.5" customHeight="1">
      <c r="A15" s="151" t="str">
        <f>製造所情報!A18</f>
        <v>A</v>
      </c>
      <c r="B15" s="263" t="str">
        <f>製造所情報!C18</f>
        <v>名称を登録証どおりに記入</v>
      </c>
      <c r="C15" s="263"/>
      <c r="D15" s="263"/>
      <c r="E15" s="149">
        <f>認証計画書!G46</f>
        <v>0</v>
      </c>
      <c r="F15" s="149">
        <f>認証計画書!H46</f>
        <v>0</v>
      </c>
      <c r="G15" s="149">
        <f>認証計画書!I46</f>
        <v>0</v>
      </c>
      <c r="H15" s="149">
        <f>認証計画書!J46</f>
        <v>0</v>
      </c>
      <c r="I15" s="106" t="s">
        <v>23</v>
      </c>
    </row>
    <row r="16" spans="1:9" s="59" customFormat="1" ht="22.5" customHeight="1">
      <c r="A16" s="151" t="str">
        <f>製造所情報!A19</f>
        <v>B</v>
      </c>
      <c r="B16" s="263" t="str">
        <f>製造所情報!C19</f>
        <v>名称を登録証どおりに記入</v>
      </c>
      <c r="C16" s="263"/>
      <c r="D16" s="263"/>
      <c r="E16" s="149">
        <f>認証計画書!G47</f>
        <v>0</v>
      </c>
      <c r="F16" s="149">
        <f>認証計画書!H47</f>
        <v>0</v>
      </c>
      <c r="G16" s="149">
        <f>認証計画書!I47</f>
        <v>0</v>
      </c>
      <c r="H16" s="149">
        <f>認証計画書!J47</f>
        <v>0</v>
      </c>
      <c r="I16" s="106"/>
    </row>
    <row r="17" spans="1:9" s="59" customFormat="1" ht="22.5" customHeight="1">
      <c r="A17" s="151" t="str">
        <f>製造所情報!A20</f>
        <v>C</v>
      </c>
      <c r="B17" s="263" t="str">
        <f>製造所情報!C20</f>
        <v>名称を登録証どおりに記入</v>
      </c>
      <c r="C17" s="263"/>
      <c r="D17" s="263"/>
      <c r="E17" s="149">
        <f>認証計画書!G48</f>
        <v>0</v>
      </c>
      <c r="F17" s="149">
        <f>認証計画書!H48</f>
        <v>0</v>
      </c>
      <c r="G17" s="149">
        <f>認証計画書!I48</f>
        <v>0</v>
      </c>
      <c r="H17" s="149">
        <f>認証計画書!J48</f>
        <v>0</v>
      </c>
      <c r="I17" s="106"/>
    </row>
    <row r="18" spans="1:9" s="59" customFormat="1" ht="22.5" customHeight="1">
      <c r="A18" s="151" t="str">
        <f>製造所情報!A21</f>
        <v>D</v>
      </c>
      <c r="B18" s="263" t="str">
        <f>製造所情報!C21</f>
        <v>名称を登録証どおりに記入</v>
      </c>
      <c r="C18" s="263"/>
      <c r="D18" s="263"/>
      <c r="E18" s="149">
        <f>認証計画書!G49</f>
        <v>0</v>
      </c>
      <c r="F18" s="149">
        <f>認証計画書!H49</f>
        <v>0</v>
      </c>
      <c r="G18" s="149">
        <f>認証計画書!I49</f>
        <v>0</v>
      </c>
      <c r="H18" s="149">
        <f>認証計画書!J49</f>
        <v>0</v>
      </c>
      <c r="I18" s="106"/>
    </row>
    <row r="19" spans="1:9" s="59" customFormat="1" ht="22.5" customHeight="1">
      <c r="A19" s="151" t="str">
        <f>製造所情報!A22</f>
        <v>E</v>
      </c>
      <c r="B19" s="263" t="str">
        <f>製造所情報!C22</f>
        <v>名称を登録証どおりに記入</v>
      </c>
      <c r="C19" s="263"/>
      <c r="D19" s="263"/>
      <c r="E19" s="149">
        <f>認証計画書!G50</f>
        <v>0</v>
      </c>
      <c r="F19" s="149">
        <f>認証計画書!H50</f>
        <v>0</v>
      </c>
      <c r="G19" s="149">
        <f>認証計画書!I50</f>
        <v>0</v>
      </c>
      <c r="H19" s="149">
        <f>認証計画書!J50</f>
        <v>0</v>
      </c>
      <c r="I19" s="106"/>
    </row>
    <row r="20" spans="1:9" s="59" customFormat="1" ht="22.5" customHeight="1">
      <c r="A20" s="151" t="str">
        <f>製造所情報!A23</f>
        <v>F</v>
      </c>
      <c r="B20" s="263" t="str">
        <f>製造所情報!C23</f>
        <v>名称を登録証どおりに記入</v>
      </c>
      <c r="C20" s="263"/>
      <c r="D20" s="263"/>
      <c r="E20" s="149">
        <f>認証計画書!G51</f>
        <v>0</v>
      </c>
      <c r="F20" s="149">
        <f>認証計画書!H51</f>
        <v>0</v>
      </c>
      <c r="G20" s="149">
        <f>認証計画書!I51</f>
        <v>0</v>
      </c>
      <c r="H20" s="149">
        <f>認証計画書!J51</f>
        <v>0</v>
      </c>
      <c r="I20" s="106"/>
    </row>
    <row r="21" spans="1:9" s="59" customFormat="1" ht="22.5" hidden="1" customHeight="1" outlineLevel="1">
      <c r="A21" s="151" t="str">
        <f>製造所情報!A24</f>
        <v>G</v>
      </c>
      <c r="B21" s="263" t="str">
        <f>製造所情報!C24</f>
        <v>名称を登録証どおりに記入</v>
      </c>
      <c r="C21" s="263"/>
      <c r="D21" s="263"/>
      <c r="E21" s="149">
        <f>認証計画書!G52</f>
        <v>0</v>
      </c>
      <c r="F21" s="149">
        <f>認証計画書!H52</f>
        <v>0</v>
      </c>
      <c r="G21" s="149">
        <f>認証計画書!I52</f>
        <v>0</v>
      </c>
      <c r="H21" s="149">
        <f>認証計画書!J52</f>
        <v>0</v>
      </c>
      <c r="I21" s="106"/>
    </row>
    <row r="22" spans="1:9" s="59" customFormat="1" ht="22.5" hidden="1" customHeight="1" outlineLevel="1">
      <c r="A22" s="151" t="str">
        <f>製造所情報!A25</f>
        <v>H</v>
      </c>
      <c r="B22" s="263" t="str">
        <f>製造所情報!C25</f>
        <v>名称を登録証どおりに記入</v>
      </c>
      <c r="C22" s="263"/>
      <c r="D22" s="263"/>
      <c r="E22" s="149">
        <f>認証計画書!G53</f>
        <v>0</v>
      </c>
      <c r="F22" s="149">
        <f>認証計画書!H53</f>
        <v>0</v>
      </c>
      <c r="G22" s="149">
        <f>認証計画書!I53</f>
        <v>0</v>
      </c>
      <c r="H22" s="149">
        <f>認証計画書!J53</f>
        <v>0</v>
      </c>
      <c r="I22" s="106"/>
    </row>
    <row r="23" spans="1:9" s="59" customFormat="1" ht="22.5" hidden="1" customHeight="1" outlineLevel="1">
      <c r="A23" s="151" t="str">
        <f>製造所情報!A26</f>
        <v>I</v>
      </c>
      <c r="B23" s="263" t="str">
        <f>製造所情報!C26</f>
        <v>名称を登録証どおりに記入</v>
      </c>
      <c r="C23" s="263"/>
      <c r="D23" s="263"/>
      <c r="E23" s="149">
        <f>認証計画書!G54</f>
        <v>0</v>
      </c>
      <c r="F23" s="149">
        <f>認証計画書!H54</f>
        <v>0</v>
      </c>
      <c r="G23" s="149">
        <f>認証計画書!I54</f>
        <v>0</v>
      </c>
      <c r="H23" s="149">
        <f>認証計画書!J54</f>
        <v>0</v>
      </c>
      <c r="I23" s="106"/>
    </row>
    <row r="24" spans="1:9" s="59" customFormat="1" ht="22.5" hidden="1" customHeight="1" outlineLevel="1">
      <c r="A24" s="151" t="str">
        <f>製造所情報!A27</f>
        <v>J</v>
      </c>
      <c r="B24" s="263" t="str">
        <f>製造所情報!C27</f>
        <v>名称を登録証どおりに記入</v>
      </c>
      <c r="C24" s="263"/>
      <c r="D24" s="263"/>
      <c r="E24" s="149">
        <f>認証計画書!G55</f>
        <v>0</v>
      </c>
      <c r="F24" s="149">
        <f>認証計画書!H55</f>
        <v>0</v>
      </c>
      <c r="G24" s="149">
        <f>認証計画書!I55</f>
        <v>0</v>
      </c>
      <c r="H24" s="149">
        <f>認証計画書!J55</f>
        <v>0</v>
      </c>
      <c r="I24" s="106"/>
    </row>
    <row r="25" spans="1:9" s="59" customFormat="1" ht="22.5" hidden="1" customHeight="1" outlineLevel="1">
      <c r="A25" s="151" t="str">
        <f>製造所情報!A28</f>
        <v>K</v>
      </c>
      <c r="B25" s="263" t="str">
        <f>製造所情報!C28</f>
        <v>名称を登録証どおりに記入</v>
      </c>
      <c r="C25" s="263"/>
      <c r="D25" s="263"/>
      <c r="E25" s="149">
        <f>認証計画書!G56</f>
        <v>0</v>
      </c>
      <c r="F25" s="149">
        <f>認証計画書!H56</f>
        <v>0</v>
      </c>
      <c r="G25" s="149">
        <f>認証計画書!I56</f>
        <v>0</v>
      </c>
      <c r="H25" s="149">
        <f>認証計画書!J56</f>
        <v>0</v>
      </c>
      <c r="I25" s="106"/>
    </row>
    <row r="26" spans="1:9" s="59" customFormat="1" ht="22.5" hidden="1" customHeight="1" outlineLevel="1">
      <c r="A26" s="151" t="str">
        <f>製造所情報!A29</f>
        <v>L</v>
      </c>
      <c r="B26" s="263" t="str">
        <f>製造所情報!C29</f>
        <v>名称を登録証どおりに記入</v>
      </c>
      <c r="C26" s="263"/>
      <c r="D26" s="263"/>
      <c r="E26" s="149">
        <f>認証計画書!G57</f>
        <v>0</v>
      </c>
      <c r="F26" s="149">
        <f>認証計画書!H57</f>
        <v>0</v>
      </c>
      <c r="G26" s="149">
        <f>認証計画書!I57</f>
        <v>0</v>
      </c>
      <c r="H26" s="149">
        <f>認証計画書!J57</f>
        <v>0</v>
      </c>
      <c r="I26" s="106"/>
    </row>
    <row r="27" spans="1:9" s="59" customFormat="1" ht="22.5" hidden="1" customHeight="1" outlineLevel="1">
      <c r="A27" s="151" t="str">
        <f>製造所情報!A30</f>
        <v>M</v>
      </c>
      <c r="B27" s="263" t="str">
        <f>製造所情報!C30</f>
        <v>名称を登録証どおりに記入</v>
      </c>
      <c r="C27" s="263"/>
      <c r="D27" s="263"/>
      <c r="E27" s="149">
        <f>認証計画書!G58</f>
        <v>0</v>
      </c>
      <c r="F27" s="149">
        <f>認証計画書!H58</f>
        <v>0</v>
      </c>
      <c r="G27" s="149">
        <f>認証計画書!I58</f>
        <v>0</v>
      </c>
      <c r="H27" s="149">
        <f>認証計画書!J58</f>
        <v>0</v>
      </c>
      <c r="I27" s="106"/>
    </row>
    <row r="28" spans="1:9" s="59" customFormat="1" ht="22.5" hidden="1" customHeight="1" outlineLevel="1">
      <c r="A28" s="151" t="str">
        <f>製造所情報!A31</f>
        <v>N</v>
      </c>
      <c r="B28" s="263" t="str">
        <f>製造所情報!C31</f>
        <v>名称を登録証どおりに記入</v>
      </c>
      <c r="C28" s="263"/>
      <c r="D28" s="263"/>
      <c r="E28" s="149">
        <f>認証計画書!G59</f>
        <v>0</v>
      </c>
      <c r="F28" s="149">
        <f>認証計画書!H59</f>
        <v>0</v>
      </c>
      <c r="G28" s="149">
        <f>認証計画書!I59</f>
        <v>0</v>
      </c>
      <c r="H28" s="149">
        <f>認証計画書!J59</f>
        <v>0</v>
      </c>
      <c r="I28" s="106" t="s">
        <v>24</v>
      </c>
    </row>
    <row r="29" spans="1:9" s="59" customFormat="1" ht="22.5" hidden="1" customHeight="1" outlineLevel="1">
      <c r="A29" s="151" t="str">
        <f>製造所情報!A32</f>
        <v>O</v>
      </c>
      <c r="B29" s="263" t="str">
        <f>製造所情報!C32</f>
        <v>名称を登録証どおりに記入</v>
      </c>
      <c r="C29" s="263"/>
      <c r="D29" s="263"/>
      <c r="E29" s="149">
        <f>認証計画書!G60</f>
        <v>0</v>
      </c>
      <c r="F29" s="149">
        <f>認証計画書!H60</f>
        <v>0</v>
      </c>
      <c r="G29" s="149">
        <f>認証計画書!I60</f>
        <v>0</v>
      </c>
      <c r="H29" s="149">
        <f>認証計画書!J60</f>
        <v>0</v>
      </c>
      <c r="I29" s="102" t="s">
        <v>25</v>
      </c>
    </row>
    <row r="30" spans="1:9" ht="22.5" hidden="1" customHeight="1" outlineLevel="1">
      <c r="A30" s="151" t="str">
        <f>製造所情報!A33</f>
        <v>P</v>
      </c>
      <c r="B30" s="263" t="str">
        <f>製造所情報!C33</f>
        <v>名称を登録証どおりに記入</v>
      </c>
      <c r="C30" s="263"/>
      <c r="D30" s="263"/>
      <c r="E30" s="149">
        <f>認証計画書!G61</f>
        <v>0</v>
      </c>
      <c r="F30" s="149">
        <f>認証計画書!H61</f>
        <v>0</v>
      </c>
      <c r="G30" s="149">
        <f>認証計画書!I61</f>
        <v>0</v>
      </c>
      <c r="H30" s="149">
        <f>認証計画書!J61</f>
        <v>0</v>
      </c>
    </row>
    <row r="31" spans="1:9" ht="22.5" hidden="1" customHeight="1" outlineLevel="1">
      <c r="A31" s="151" t="str">
        <f>製造所情報!A34</f>
        <v>Q</v>
      </c>
      <c r="B31" s="263" t="str">
        <f>製造所情報!C34</f>
        <v>名称を登録証どおりに記入</v>
      </c>
      <c r="C31" s="263"/>
      <c r="D31" s="263"/>
      <c r="E31" s="149">
        <f>認証計画書!G62</f>
        <v>0</v>
      </c>
      <c r="F31" s="149">
        <f>認証計画書!H62</f>
        <v>0</v>
      </c>
      <c r="G31" s="149">
        <f>認証計画書!I62</f>
        <v>0</v>
      </c>
      <c r="H31" s="149">
        <f>認証計画書!J62</f>
        <v>0</v>
      </c>
    </row>
    <row r="32" spans="1:9" ht="22.5" hidden="1" customHeight="1" outlineLevel="1">
      <c r="A32" s="151" t="str">
        <f>製造所情報!A35</f>
        <v>R</v>
      </c>
      <c r="B32" s="263" t="str">
        <f>製造所情報!C35</f>
        <v>名称を登録証どおりに記入</v>
      </c>
      <c r="C32" s="263"/>
      <c r="D32" s="263"/>
      <c r="E32" s="149">
        <f>認証計画書!G63</f>
        <v>0</v>
      </c>
      <c r="F32" s="149">
        <f>認証計画書!H63</f>
        <v>0</v>
      </c>
      <c r="G32" s="149">
        <f>認証計画書!I63</f>
        <v>0</v>
      </c>
      <c r="H32" s="149">
        <f>認証計画書!J63</f>
        <v>0</v>
      </c>
    </row>
    <row r="33" spans="1:9" ht="22.5" hidden="1" customHeight="1" outlineLevel="1">
      <c r="A33" s="151" t="str">
        <f>製造所情報!A36</f>
        <v>S</v>
      </c>
      <c r="B33" s="263" t="str">
        <f>製造所情報!C36</f>
        <v>名称を登録証どおりに記入</v>
      </c>
      <c r="C33" s="263"/>
      <c r="D33" s="263"/>
      <c r="E33" s="149">
        <f>認証計画書!G64</f>
        <v>0</v>
      </c>
      <c r="F33" s="149">
        <f>認証計画書!H64</f>
        <v>0</v>
      </c>
      <c r="G33" s="149">
        <f>認証計画書!I64</f>
        <v>0</v>
      </c>
      <c r="H33" s="149">
        <f>認証計画書!J64</f>
        <v>0</v>
      </c>
    </row>
    <row r="34" spans="1:9" ht="22.5" hidden="1" customHeight="1" outlineLevel="1">
      <c r="A34" s="151" t="str">
        <f>製造所情報!A37</f>
        <v>T</v>
      </c>
      <c r="B34" s="263" t="str">
        <f>製造所情報!C37</f>
        <v>名称を登録証どおりに記入</v>
      </c>
      <c r="C34" s="263"/>
      <c r="D34" s="263"/>
      <c r="E34" s="149">
        <f>認証計画書!G65</f>
        <v>0</v>
      </c>
      <c r="F34" s="149">
        <f>認証計画書!H65</f>
        <v>0</v>
      </c>
      <c r="G34" s="149">
        <f>認証計画書!I65</f>
        <v>0</v>
      </c>
      <c r="H34" s="149">
        <f>認証計画書!J65</f>
        <v>0</v>
      </c>
    </row>
    <row r="35" spans="1:9" ht="22.5" hidden="1" customHeight="1" outlineLevel="1">
      <c r="A35" s="151" t="str">
        <f>製造所情報!A38</f>
        <v>U</v>
      </c>
      <c r="B35" s="263" t="str">
        <f>製造所情報!C38</f>
        <v>名称を登録証どおりに記入</v>
      </c>
      <c r="C35" s="263"/>
      <c r="D35" s="263"/>
      <c r="E35" s="149">
        <f>認証計画書!G66</f>
        <v>0</v>
      </c>
      <c r="F35" s="149">
        <f>認証計画書!H66</f>
        <v>0</v>
      </c>
      <c r="G35" s="149">
        <f>認証計画書!I66</f>
        <v>0</v>
      </c>
      <c r="H35" s="149">
        <f>認証計画書!J66</f>
        <v>0</v>
      </c>
    </row>
    <row r="36" spans="1:9" ht="22.5" hidden="1" customHeight="1" outlineLevel="1">
      <c r="A36" s="151" t="str">
        <f>製造所情報!A39</f>
        <v>V</v>
      </c>
      <c r="B36" s="263" t="str">
        <f>製造所情報!C39</f>
        <v>名称を登録証どおりに記入</v>
      </c>
      <c r="C36" s="263"/>
      <c r="D36" s="263"/>
      <c r="E36" s="149">
        <f>認証計画書!G67</f>
        <v>0</v>
      </c>
      <c r="F36" s="149">
        <f>認証計画書!H67</f>
        <v>0</v>
      </c>
      <c r="G36" s="149">
        <f>認証計画書!I67</f>
        <v>0</v>
      </c>
      <c r="H36" s="149">
        <f>認証計画書!J67</f>
        <v>0</v>
      </c>
    </row>
    <row r="37" spans="1:9" ht="22.5" hidden="1" customHeight="1" outlineLevel="1">
      <c r="A37" s="151" t="str">
        <f>製造所情報!A40</f>
        <v>W</v>
      </c>
      <c r="B37" s="263" t="str">
        <f>製造所情報!C40</f>
        <v>名称を登録証どおりに記入</v>
      </c>
      <c r="C37" s="263"/>
      <c r="D37" s="263"/>
      <c r="E37" s="149">
        <f>認証計画書!G68</f>
        <v>0</v>
      </c>
      <c r="F37" s="149">
        <f>認証計画書!H68</f>
        <v>0</v>
      </c>
      <c r="G37" s="149">
        <f>認証計画書!I68</f>
        <v>0</v>
      </c>
      <c r="H37" s="149">
        <f>認証計画書!J68</f>
        <v>0</v>
      </c>
    </row>
    <row r="38" spans="1:9" ht="22.5" hidden="1" customHeight="1" outlineLevel="1">
      <c r="A38" s="151" t="str">
        <f>製造所情報!A41</f>
        <v>X</v>
      </c>
      <c r="B38" s="263" t="str">
        <f>製造所情報!C41</f>
        <v>名称を登録証どおりに記入</v>
      </c>
      <c r="C38" s="263"/>
      <c r="D38" s="263"/>
      <c r="E38" s="149">
        <f>認証計画書!G69</f>
        <v>0</v>
      </c>
      <c r="F38" s="149">
        <f>認証計画書!H69</f>
        <v>0</v>
      </c>
      <c r="G38" s="149">
        <f>認証計画書!I69</f>
        <v>0</v>
      </c>
      <c r="H38" s="149">
        <f>認証計画書!J69</f>
        <v>0</v>
      </c>
    </row>
    <row r="39" spans="1:9" ht="22.5" hidden="1" customHeight="1" outlineLevel="1">
      <c r="A39" s="151" t="str">
        <f>製造所情報!A42</f>
        <v>Y</v>
      </c>
      <c r="B39" s="263" t="str">
        <f>製造所情報!C42</f>
        <v>名称を登録証どおりに記入</v>
      </c>
      <c r="C39" s="263"/>
      <c r="D39" s="263"/>
      <c r="E39" s="149">
        <f>認証計画書!G70</f>
        <v>0</v>
      </c>
      <c r="F39" s="149">
        <f>認証計画書!H70</f>
        <v>0</v>
      </c>
      <c r="G39" s="149">
        <f>認証計画書!I70</f>
        <v>0</v>
      </c>
      <c r="H39" s="149">
        <f>認証計画書!J70</f>
        <v>0</v>
      </c>
    </row>
    <row r="40" spans="1:9" ht="22.5" hidden="1" customHeight="1" outlineLevel="1">
      <c r="A40" s="151" t="str">
        <f>製造所情報!A43</f>
        <v>Z</v>
      </c>
      <c r="B40" s="263" t="str">
        <f>製造所情報!C43</f>
        <v>名称を登録証どおりに記入</v>
      </c>
      <c r="C40" s="263"/>
      <c r="D40" s="263"/>
      <c r="E40" s="149">
        <f>認証計画書!G71</f>
        <v>0</v>
      </c>
      <c r="F40" s="149">
        <f>認証計画書!H71</f>
        <v>0</v>
      </c>
      <c r="G40" s="149">
        <f>認証計画書!I71</f>
        <v>0</v>
      </c>
      <c r="H40" s="149">
        <f>認証計画書!J71</f>
        <v>0</v>
      </c>
    </row>
    <row r="41" spans="1:9" ht="22.5" customHeight="1" collapsed="1">
      <c r="A41" s="287"/>
      <c r="B41" s="288"/>
      <c r="C41" s="288"/>
      <c r="D41" s="289"/>
      <c r="E41" s="149">
        <f>SUM(E13:E40)</f>
        <v>0</v>
      </c>
      <c r="F41" s="149">
        <f t="shared" ref="F41:H41" si="0">SUM(F13:F40)</f>
        <v>0</v>
      </c>
      <c r="G41" s="149">
        <f t="shared" si="0"/>
        <v>0</v>
      </c>
      <c r="H41" s="149">
        <f t="shared" si="0"/>
        <v>0</v>
      </c>
    </row>
    <row r="42" spans="1:9" ht="22.5" customHeight="1">
      <c r="A42" s="260" t="s">
        <v>26</v>
      </c>
      <c r="B42" s="260"/>
      <c r="C42" s="260"/>
      <c r="D42" s="260"/>
      <c r="E42" s="260"/>
      <c r="F42" s="260"/>
      <c r="G42" s="260"/>
      <c r="H42" s="144">
        <f>E10*SUM(E41:H41)</f>
        <v>0</v>
      </c>
    </row>
    <row r="43" spans="1:9" s="56" customFormat="1" ht="16.5" customHeight="1">
      <c r="A43" s="55"/>
      <c r="D43" s="55"/>
      <c r="I43" s="106"/>
    </row>
    <row r="44" spans="1:9" ht="22.5" customHeight="1">
      <c r="A44" s="145"/>
      <c r="B44" s="263" t="s">
        <v>27</v>
      </c>
      <c r="C44" s="263"/>
      <c r="D44" s="263"/>
      <c r="E44" s="271">
        <f>認証計画書!H73</f>
        <v>0</v>
      </c>
      <c r="F44" s="271"/>
      <c r="G44" s="271"/>
      <c r="H44" s="146">
        <f>E44*20000</f>
        <v>0</v>
      </c>
      <c r="I44" s="106" t="s">
        <v>28</v>
      </c>
    </row>
    <row r="45" spans="1:9" ht="22.5" customHeight="1">
      <c r="A45" s="277" t="s">
        <v>29</v>
      </c>
      <c r="B45" s="278"/>
      <c r="C45" s="278"/>
      <c r="D45" s="278"/>
      <c r="E45" s="278"/>
      <c r="F45" s="278"/>
      <c r="G45" s="279"/>
      <c r="H45" s="147">
        <f>H42+H44</f>
        <v>0</v>
      </c>
    </row>
    <row r="46" spans="1:9" ht="15" customHeight="1">
      <c r="A46" s="73"/>
      <c r="B46" s="74"/>
      <c r="C46" s="74"/>
      <c r="D46" s="74"/>
      <c r="E46" s="75"/>
      <c r="F46" s="75"/>
      <c r="G46" s="75"/>
      <c r="H46" s="76"/>
    </row>
    <row r="47" spans="1:9" ht="15" customHeight="1">
      <c r="A47" s="267" t="s">
        <v>30</v>
      </c>
      <c r="B47" s="267"/>
      <c r="C47" s="267"/>
      <c r="D47" s="267"/>
      <c r="E47" s="267"/>
      <c r="F47" s="267"/>
      <c r="G47" s="267"/>
      <c r="H47" s="267"/>
    </row>
    <row r="48" spans="1:9" s="56" customFormat="1">
      <c r="A48" s="267" t="s">
        <v>31</v>
      </c>
      <c r="B48" s="267"/>
      <c r="C48" s="267"/>
      <c r="D48" s="267"/>
      <c r="E48" s="267"/>
      <c r="F48" s="267"/>
      <c r="G48" s="267"/>
      <c r="H48" s="267"/>
      <c r="I48" s="106"/>
    </row>
    <row r="49" spans="1:9" s="56" customFormat="1">
      <c r="A49" s="267" t="s">
        <v>32</v>
      </c>
      <c r="B49" s="267"/>
      <c r="C49" s="267"/>
      <c r="D49" s="267"/>
      <c r="E49" s="267"/>
      <c r="F49" s="267"/>
      <c r="G49" s="267"/>
      <c r="H49" s="267"/>
      <c r="I49" s="106"/>
    </row>
    <row r="50" spans="1:9">
      <c r="A50" s="267" t="s">
        <v>33</v>
      </c>
      <c r="B50" s="267"/>
      <c r="C50" s="267"/>
      <c r="D50" s="267"/>
      <c r="E50" s="267"/>
      <c r="F50" s="267"/>
      <c r="G50" s="267"/>
      <c r="H50" s="267"/>
    </row>
    <row r="51" spans="1:9">
      <c r="A51" s="267" t="s">
        <v>34</v>
      </c>
      <c r="B51" s="267"/>
      <c r="C51" s="267"/>
      <c r="D51" s="267"/>
      <c r="E51" s="267"/>
      <c r="F51" s="267"/>
      <c r="G51" s="267"/>
      <c r="H51" s="267"/>
    </row>
    <row r="52" spans="1:9">
      <c r="A52" s="267" t="s">
        <v>35</v>
      </c>
      <c r="B52" s="267"/>
      <c r="C52" s="267"/>
      <c r="D52" s="267"/>
      <c r="E52" s="267"/>
      <c r="F52" s="267"/>
      <c r="G52" s="267"/>
      <c r="H52" s="267"/>
    </row>
    <row r="53" spans="1:9" s="56" customFormat="1" ht="5.25" customHeight="1">
      <c r="A53" s="55"/>
      <c r="D53" s="55"/>
      <c r="I53" s="106"/>
    </row>
    <row r="54" spans="1:9" ht="15" thickBot="1">
      <c r="A54" s="107" t="s">
        <v>36</v>
      </c>
      <c r="B54" s="65"/>
      <c r="C54" s="65"/>
      <c r="D54" s="65"/>
    </row>
    <row r="55" spans="1:9" ht="15.75" customHeight="1">
      <c r="A55" s="280"/>
      <c r="B55" s="281"/>
      <c r="C55" s="281"/>
      <c r="D55" s="281"/>
      <c r="E55" s="281"/>
      <c r="F55" s="281"/>
      <c r="G55" s="281"/>
      <c r="H55" s="282"/>
    </row>
    <row r="56" spans="1:9" ht="24" customHeight="1" thickBot="1">
      <c r="A56" s="283"/>
      <c r="B56" s="284"/>
      <c r="C56" s="284"/>
      <c r="D56" s="284"/>
      <c r="E56" s="284"/>
      <c r="F56" s="284"/>
      <c r="G56" s="284"/>
      <c r="H56" s="285"/>
    </row>
    <row r="57" spans="1:9" ht="8.25" customHeight="1"/>
    <row r="58" spans="1:9" s="58" customFormat="1">
      <c r="D58" s="57"/>
      <c r="E58" s="254" t="s">
        <v>37</v>
      </c>
      <c r="F58" s="254"/>
      <c r="G58" s="254"/>
      <c r="H58" s="254"/>
      <c r="I58" s="106"/>
    </row>
    <row r="59" spans="1:9" s="58" customFormat="1">
      <c r="A59" s="103" t="s">
        <v>38</v>
      </c>
      <c r="D59" s="57"/>
      <c r="E59" s="286"/>
      <c r="F59" s="286"/>
      <c r="G59" s="286"/>
      <c r="H59" s="286"/>
      <c r="I59" s="106"/>
    </row>
    <row r="60" spans="1:9" s="58" customFormat="1">
      <c r="A60" s="103" t="s">
        <v>39</v>
      </c>
      <c r="D60" s="57"/>
      <c r="E60" s="272"/>
      <c r="F60" s="272"/>
      <c r="G60" s="272"/>
      <c r="H60" s="272"/>
      <c r="I60" s="106"/>
    </row>
    <row r="61" spans="1:9" s="58" customFormat="1">
      <c r="A61" s="103" t="s">
        <v>40</v>
      </c>
      <c r="E61" s="103" t="s">
        <v>41</v>
      </c>
      <c r="F61" s="103"/>
      <c r="G61" s="103"/>
      <c r="H61" s="103"/>
      <c r="I61" s="106"/>
    </row>
    <row r="62" spans="1:9" s="58" customFormat="1">
      <c r="A62" s="103" t="s">
        <v>42</v>
      </c>
      <c r="B62" s="57"/>
      <c r="C62" s="57"/>
      <c r="E62" s="254"/>
      <c r="F62" s="254"/>
      <c r="G62" s="254"/>
      <c r="H62" s="254"/>
      <c r="I62" s="106"/>
    </row>
    <row r="63" spans="1:9" s="58" customFormat="1">
      <c r="A63" s="169" t="s">
        <v>43</v>
      </c>
      <c r="E63" s="104"/>
      <c r="F63" s="104"/>
      <c r="G63" s="105"/>
      <c r="H63" s="105"/>
      <c r="I63" s="106"/>
    </row>
    <row r="64" spans="1:9">
      <c r="A64" s="207" t="s">
        <v>44</v>
      </c>
      <c r="B64" s="170"/>
      <c r="C64" s="170"/>
      <c r="E64" s="254" t="s">
        <v>45</v>
      </c>
      <c r="F64" s="254"/>
      <c r="G64" s="254"/>
      <c r="H64" s="254"/>
    </row>
    <row r="65" spans="1:8">
      <c r="A65" s="106"/>
      <c r="E65" s="106"/>
      <c r="F65" s="106"/>
      <c r="G65" s="106"/>
      <c r="H65" s="106"/>
    </row>
    <row r="66" spans="1:8">
      <c r="A66" s="106"/>
      <c r="B66" s="59"/>
      <c r="C66" s="59"/>
      <c r="D66" s="59"/>
      <c r="E66" s="272"/>
      <c r="F66" s="272"/>
      <c r="G66" s="272"/>
      <c r="H66" s="272"/>
    </row>
    <row r="67" spans="1:8">
      <c r="A67" s="106"/>
      <c r="B67" s="59"/>
      <c r="C67" s="59"/>
      <c r="D67" s="59"/>
      <c r="E67" s="59"/>
      <c r="F67" s="59"/>
      <c r="G67" s="59"/>
    </row>
    <row r="68" spans="1:8">
      <c r="B68" s="59"/>
      <c r="C68" s="59"/>
      <c r="D68" s="59"/>
      <c r="E68" s="59"/>
      <c r="F68" s="59"/>
      <c r="G68" s="59"/>
    </row>
    <row r="69" spans="1:8">
      <c r="B69" s="59"/>
      <c r="C69" s="59"/>
      <c r="D69" s="59"/>
      <c r="E69" s="59"/>
      <c r="F69" s="59"/>
      <c r="G69" s="59"/>
      <c r="H69" s="113"/>
    </row>
    <row r="70" spans="1:8">
      <c r="B70" s="59"/>
      <c r="C70" s="59"/>
      <c r="D70" s="59"/>
      <c r="E70" s="59"/>
      <c r="F70" s="59"/>
      <c r="G70" s="59"/>
      <c r="H70" s="59"/>
    </row>
    <row r="71" spans="1:8">
      <c r="B71" s="59"/>
      <c r="C71" s="59"/>
      <c r="D71" s="59"/>
      <c r="E71" s="59"/>
      <c r="F71" s="59"/>
      <c r="G71" s="59"/>
      <c r="H71" s="59"/>
    </row>
    <row r="75" spans="1:8">
      <c r="B75" s="60"/>
      <c r="C75" s="60"/>
      <c r="D75" s="60"/>
      <c r="E75" s="60"/>
      <c r="F75" s="60"/>
    </row>
  </sheetData>
  <mergeCells count="66">
    <mergeCell ref="E59:H59"/>
    <mergeCell ref="E60:H60"/>
    <mergeCell ref="E62:H62"/>
    <mergeCell ref="B25:D25"/>
    <mergeCell ref="B23:D23"/>
    <mergeCell ref="B24:D24"/>
    <mergeCell ref="B27:D27"/>
    <mergeCell ref="B26:D26"/>
    <mergeCell ref="B28:D28"/>
    <mergeCell ref="A41:D41"/>
    <mergeCell ref="A48:H48"/>
    <mergeCell ref="B40:D40"/>
    <mergeCell ref="A49:H49"/>
    <mergeCell ref="A50:H50"/>
    <mergeCell ref="E58:H58"/>
    <mergeCell ref="B36:D36"/>
    <mergeCell ref="A55:H56"/>
    <mergeCell ref="A52:H52"/>
    <mergeCell ref="B21:D21"/>
    <mergeCell ref="B22:D22"/>
    <mergeCell ref="B30:D30"/>
    <mergeCell ref="B37:D37"/>
    <mergeCell ref="B31:D31"/>
    <mergeCell ref="B32:D32"/>
    <mergeCell ref="B33:D33"/>
    <mergeCell ref="B34:D34"/>
    <mergeCell ref="B35:D35"/>
    <mergeCell ref="E66:H66"/>
    <mergeCell ref="A6:B6"/>
    <mergeCell ref="E6:H6"/>
    <mergeCell ref="A7:B7"/>
    <mergeCell ref="E7:H7"/>
    <mergeCell ref="A8:B8"/>
    <mergeCell ref="E8:H8"/>
    <mergeCell ref="A9:B9"/>
    <mergeCell ref="E9:H9"/>
    <mergeCell ref="A10:B10"/>
    <mergeCell ref="E10:H10"/>
    <mergeCell ref="B16:D16"/>
    <mergeCell ref="B15:D15"/>
    <mergeCell ref="B13:D13"/>
    <mergeCell ref="E64:H64"/>
    <mergeCell ref="A45:G45"/>
    <mergeCell ref="B17:D17"/>
    <mergeCell ref="F11:H11"/>
    <mergeCell ref="A51:H51"/>
    <mergeCell ref="G3:H3"/>
    <mergeCell ref="A4:B4"/>
    <mergeCell ref="E4:H4"/>
    <mergeCell ref="A47:H47"/>
    <mergeCell ref="A42:G42"/>
    <mergeCell ref="B18:D18"/>
    <mergeCell ref="B19:D19"/>
    <mergeCell ref="B20:D20"/>
    <mergeCell ref="B44:D44"/>
    <mergeCell ref="E44:G44"/>
    <mergeCell ref="B38:D38"/>
    <mergeCell ref="B39:D39"/>
    <mergeCell ref="B29:D29"/>
    <mergeCell ref="A2:H2"/>
    <mergeCell ref="A5:B5"/>
    <mergeCell ref="E5:H5"/>
    <mergeCell ref="B14:D14"/>
    <mergeCell ref="B11:D12"/>
    <mergeCell ref="A11:A12"/>
    <mergeCell ref="E11:E12"/>
  </mergeCells>
  <phoneticPr fontId="5"/>
  <printOptions horizontalCentered="1" verticalCentered="1"/>
  <pageMargins left="0.7" right="0.7" top="0.75" bottom="0.75" header="0.3" footer="0.3"/>
  <pageSetup paperSize="9" scale="76" orientation="portrait" r:id="rId1"/>
  <headerFooter>
    <oddFooter>&amp;L&amp;"Tahoma,標準"&amp;9JMDF8704J Rev.1&amp;R&amp;"Tahoma,標準"&amp;9Page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4"/>
  <sheetViews>
    <sheetView view="pageBreakPreview" zoomScaleNormal="100" zoomScaleSheetLayoutView="100" workbookViewId="0">
      <selection activeCell="C4" sqref="C4:F4"/>
    </sheetView>
  </sheetViews>
  <sheetFormatPr defaultRowHeight="14.25" outlineLevelRow="1" outlineLevelCol="1"/>
  <cols>
    <col min="1" max="1" width="7.44140625" style="58" customWidth="1"/>
    <col min="2" max="2" width="40.109375" style="58" customWidth="1"/>
    <col min="3" max="3" width="21.5546875" style="58" customWidth="1"/>
    <col min="4" max="12" width="2.77734375" style="58" customWidth="1"/>
    <col min="13" max="29" width="2.77734375" style="58" hidden="1" customWidth="1" outlineLevel="1"/>
    <col min="30" max="30" width="8.88671875" style="58" collapsed="1"/>
    <col min="31" max="16384" width="8.88671875" style="58"/>
  </cols>
  <sheetData>
    <row r="1" spans="1:31" ht="15.75">
      <c r="A1" s="290" t="str">
        <f>+見積兼申込書!E8</f>
        <v>見積番号を記入</v>
      </c>
      <c r="B1" s="290"/>
      <c r="C1" s="69"/>
      <c r="D1" s="61"/>
    </row>
    <row r="3" spans="1:31" ht="15.75">
      <c r="A3" s="58" t="s">
        <v>46</v>
      </c>
    </row>
    <row r="5" spans="1:31" ht="15.75">
      <c r="A5" s="224" t="s">
        <v>47</v>
      </c>
    </row>
    <row r="6" spans="1:31" ht="15" thickBot="1"/>
    <row r="7" spans="1:31" ht="16.5" customHeight="1" thickBot="1">
      <c r="A7" s="291"/>
      <c r="B7" s="291"/>
      <c r="C7" s="292" t="s">
        <v>48</v>
      </c>
      <c r="D7" s="208" t="s">
        <v>49</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31" ht="16.5" customHeight="1" thickBot="1">
      <c r="A8" s="291"/>
      <c r="B8" s="291"/>
      <c r="C8" s="293"/>
      <c r="D8" s="148" t="s">
        <v>50</v>
      </c>
      <c r="E8" s="148" t="s">
        <v>51</v>
      </c>
      <c r="F8" s="148" t="s">
        <v>52</v>
      </c>
      <c r="G8" s="148" t="s">
        <v>53</v>
      </c>
      <c r="H8" s="148" t="s">
        <v>54</v>
      </c>
      <c r="I8" s="148" t="s">
        <v>55</v>
      </c>
      <c r="J8" s="148" t="s">
        <v>56</v>
      </c>
      <c r="K8" s="148" t="s">
        <v>57</v>
      </c>
      <c r="L8" s="148" t="s">
        <v>58</v>
      </c>
      <c r="M8" s="148" t="s">
        <v>59</v>
      </c>
      <c r="N8" s="148" t="s">
        <v>60</v>
      </c>
      <c r="O8" s="148" t="s">
        <v>61</v>
      </c>
      <c r="P8" s="148" t="s">
        <v>62</v>
      </c>
      <c r="Q8" s="148" t="s">
        <v>63</v>
      </c>
      <c r="R8" s="148" t="s">
        <v>64</v>
      </c>
      <c r="S8" s="148" t="s">
        <v>65</v>
      </c>
      <c r="T8" s="148" t="s">
        <v>66</v>
      </c>
      <c r="U8" s="148" t="s">
        <v>67</v>
      </c>
      <c r="V8" s="148" t="s">
        <v>68</v>
      </c>
      <c r="W8" s="148" t="s">
        <v>69</v>
      </c>
      <c r="X8" s="148" t="s">
        <v>70</v>
      </c>
      <c r="Y8" s="148" t="s">
        <v>71</v>
      </c>
      <c r="Z8" s="148" t="s">
        <v>72</v>
      </c>
      <c r="AA8" s="148" t="s">
        <v>73</v>
      </c>
      <c r="AB8" s="148" t="s">
        <v>74</v>
      </c>
      <c r="AC8" s="148" t="s">
        <v>75</v>
      </c>
    </row>
    <row r="9" spans="1:31" ht="39" customHeight="1" thickBot="1">
      <c r="A9" s="62" t="s">
        <v>76</v>
      </c>
      <c r="B9" s="62" t="str">
        <f>対象品目!E17&amp;CHAR(10)&amp;対象品目!C17&amp;CHAR(10)&amp;TEXT(対象品目!D17,"[$-411]ggge年mm月dd日")</f>
        <v xml:space="preserve">
明治33年01月00日</v>
      </c>
      <c r="C9" s="72">
        <f>対象品目!G17</f>
        <v>0</v>
      </c>
      <c r="D9" s="63" t="str">
        <f>IF(対象品目!I17=0,"",対象品目!I17)</f>
        <v/>
      </c>
      <c r="E9" s="63" t="str">
        <f>IF(対象品目!J17=0,"",対象品目!J17)</f>
        <v/>
      </c>
      <c r="F9" s="63" t="str">
        <f>IF(対象品目!K17=0,"",対象品目!K17)</f>
        <v/>
      </c>
      <c r="G9" s="63" t="str">
        <f>IF(対象品目!L17=0,"",対象品目!L17)</f>
        <v/>
      </c>
      <c r="H9" s="63" t="str">
        <f>IF(対象品目!M17=0,"",対象品目!M17)</f>
        <v/>
      </c>
      <c r="I9" s="63" t="str">
        <f>IF(対象品目!N17=0,"",対象品目!N17)</f>
        <v/>
      </c>
      <c r="J9" s="63" t="str">
        <f>IF(対象品目!O17=0,"",対象品目!O17)</f>
        <v/>
      </c>
      <c r="K9" s="63" t="str">
        <f>IF(対象品目!P17=0,"",対象品目!P17)</f>
        <v/>
      </c>
      <c r="L9" s="63" t="str">
        <f>IF(対象品目!Q17=0,"",対象品目!Q17)</f>
        <v/>
      </c>
      <c r="M9" s="63" t="str">
        <f>IF(対象品目!R17=0,"",対象品目!R17)</f>
        <v/>
      </c>
      <c r="N9" s="63" t="str">
        <f>IF(対象品目!S17=0,"",対象品目!S17)</f>
        <v/>
      </c>
      <c r="O9" s="63" t="str">
        <f>IF(対象品目!T17=0,"",対象品目!T17)</f>
        <v/>
      </c>
      <c r="P9" s="63" t="str">
        <f>IF(対象品目!U17=0,"",対象品目!U17)</f>
        <v/>
      </c>
      <c r="Q9" s="63" t="str">
        <f>IF(対象品目!V17=0,"",対象品目!V17)</f>
        <v/>
      </c>
      <c r="R9" s="63" t="str">
        <f>IF(対象品目!W17=0,"",対象品目!W17)</f>
        <v/>
      </c>
      <c r="S9" s="63" t="str">
        <f>IF(対象品目!X17=0,"",対象品目!X17)</f>
        <v/>
      </c>
      <c r="T9" s="63" t="str">
        <f>IF(対象品目!Y17=0,"",対象品目!Y17)</f>
        <v/>
      </c>
      <c r="U9" s="63" t="str">
        <f>IF(対象品目!Z17=0,"",対象品目!Z17)</f>
        <v/>
      </c>
      <c r="V9" s="63" t="str">
        <f>IF(対象品目!AA17=0,"",対象品目!AA17)</f>
        <v/>
      </c>
      <c r="W9" s="63" t="str">
        <f>IF(対象品目!AB17=0,"",対象品目!AB17)</f>
        <v/>
      </c>
      <c r="X9" s="63" t="str">
        <f>IF(対象品目!AC17=0,"",対象品目!AC17)</f>
        <v/>
      </c>
      <c r="Y9" s="63" t="str">
        <f>IF(対象品目!AD17=0,"",対象品目!AD17)</f>
        <v/>
      </c>
      <c r="Z9" s="63" t="str">
        <f>IF(対象品目!AE17=0,"",対象品目!AE17)</f>
        <v/>
      </c>
      <c r="AA9" s="63" t="str">
        <f>IF(対象品目!AF17=0,"",対象品目!AF17)</f>
        <v/>
      </c>
      <c r="AB9" s="63" t="str">
        <f>IF(対象品目!AG17=0,"",対象品目!AG17)</f>
        <v/>
      </c>
      <c r="AC9" s="63" t="str">
        <f>IF(対象品目!AH17=0,"",対象品目!AH17)</f>
        <v/>
      </c>
      <c r="AD9" s="91" t="s">
        <v>77</v>
      </c>
      <c r="AE9" s="91"/>
    </row>
    <row r="10" spans="1:31" ht="39" customHeight="1" thickBot="1">
      <c r="A10" s="62" t="s">
        <v>76</v>
      </c>
      <c r="B10" s="62" t="str">
        <f>対象品目!E18&amp;CHAR(10)&amp;対象品目!C18&amp;CHAR(10)&amp;TEXT(対象品目!D18,"[$-411]ggge年mm月dd日")</f>
        <v xml:space="preserve">
明治33年01月00日</v>
      </c>
      <c r="C10" s="72">
        <f>対象品目!G18</f>
        <v>0</v>
      </c>
      <c r="D10" s="63" t="str">
        <f>IF(対象品目!I18=0,"",対象品目!I18)</f>
        <v/>
      </c>
      <c r="E10" s="63" t="str">
        <f>IF(対象品目!J18=0,"",対象品目!J18)</f>
        <v/>
      </c>
      <c r="F10" s="63" t="str">
        <f>IF(対象品目!K18=0,"",対象品目!K18)</f>
        <v/>
      </c>
      <c r="G10" s="63" t="str">
        <f>IF(対象品目!L18=0,"",対象品目!L18)</f>
        <v/>
      </c>
      <c r="H10" s="63" t="str">
        <f>IF(対象品目!M18=0,"",対象品目!M18)</f>
        <v/>
      </c>
      <c r="I10" s="63" t="str">
        <f>IF(対象品目!N18=0,"",対象品目!N18)</f>
        <v/>
      </c>
      <c r="J10" s="63" t="str">
        <f>IF(対象品目!O18=0,"",対象品目!O18)</f>
        <v/>
      </c>
      <c r="K10" s="63" t="str">
        <f>IF(対象品目!P18=0,"",対象品目!P18)</f>
        <v/>
      </c>
      <c r="L10" s="63" t="str">
        <f>IF(対象品目!Q18=0,"",対象品目!Q18)</f>
        <v/>
      </c>
      <c r="M10" s="63" t="str">
        <f>IF(対象品目!R18=0,"",対象品目!R18)</f>
        <v/>
      </c>
      <c r="N10" s="63" t="str">
        <f>IF(対象品目!S18=0,"",対象品目!S18)</f>
        <v/>
      </c>
      <c r="O10" s="63" t="str">
        <f>IF(対象品目!T18=0,"",対象品目!T18)</f>
        <v/>
      </c>
      <c r="P10" s="63" t="str">
        <f>IF(対象品目!U18=0,"",対象品目!U18)</f>
        <v/>
      </c>
      <c r="Q10" s="63" t="str">
        <f>IF(対象品目!V18=0,"",対象品目!V18)</f>
        <v/>
      </c>
      <c r="R10" s="63" t="str">
        <f>IF(対象品目!W18=0,"",対象品目!W18)</f>
        <v/>
      </c>
      <c r="S10" s="63" t="str">
        <f>IF(対象品目!X18=0,"",対象品目!X18)</f>
        <v/>
      </c>
      <c r="T10" s="63" t="str">
        <f>IF(対象品目!Y18=0,"",対象品目!Y18)</f>
        <v/>
      </c>
      <c r="U10" s="63" t="str">
        <f>IF(対象品目!Z18=0,"",対象品目!Z18)</f>
        <v/>
      </c>
      <c r="V10" s="63" t="str">
        <f>IF(対象品目!AA18=0,"",対象品目!AA18)</f>
        <v/>
      </c>
      <c r="W10" s="63" t="str">
        <f>IF(対象品目!AB18=0,"",対象品目!AB18)</f>
        <v/>
      </c>
      <c r="X10" s="63" t="str">
        <f>IF(対象品目!AC18=0,"",対象品目!AC18)</f>
        <v/>
      </c>
      <c r="Y10" s="63" t="str">
        <f>IF(対象品目!AD18=0,"",対象品目!AD18)</f>
        <v/>
      </c>
      <c r="Z10" s="63" t="str">
        <f>IF(対象品目!AE18=0,"",対象品目!AE18)</f>
        <v/>
      </c>
      <c r="AA10" s="63" t="str">
        <f>IF(対象品目!AF18=0,"",対象品目!AF18)</f>
        <v/>
      </c>
      <c r="AB10" s="63" t="str">
        <f>IF(対象品目!AG18=0,"",対象品目!AG18)</f>
        <v/>
      </c>
      <c r="AC10" s="63" t="str">
        <f>IF(対象品目!AH18=0,"",対象品目!AH18)</f>
        <v/>
      </c>
    </row>
    <row r="11" spans="1:31" ht="39" customHeight="1" thickBot="1">
      <c r="A11" s="62" t="s">
        <v>76</v>
      </c>
      <c r="B11" s="62" t="str">
        <f>対象品目!E19&amp;CHAR(10)&amp;対象品目!C19&amp;CHAR(10)&amp;TEXT(対象品目!D19,"[$-411]ggge年mm月dd日")</f>
        <v xml:space="preserve">
明治33年01月00日</v>
      </c>
      <c r="C11" s="72">
        <f>対象品目!G19</f>
        <v>0</v>
      </c>
      <c r="D11" s="63" t="str">
        <f>IF(対象品目!I19=0,"",対象品目!I19)</f>
        <v/>
      </c>
      <c r="E11" s="63" t="str">
        <f>IF(対象品目!J19=0,"",対象品目!J19)</f>
        <v/>
      </c>
      <c r="F11" s="63" t="str">
        <f>IF(対象品目!K19=0,"",対象品目!K19)</f>
        <v/>
      </c>
      <c r="G11" s="63" t="str">
        <f>IF(対象品目!L19=0,"",対象品目!L19)</f>
        <v/>
      </c>
      <c r="H11" s="63" t="str">
        <f>IF(対象品目!M19=0,"",対象品目!M19)</f>
        <v/>
      </c>
      <c r="I11" s="63" t="str">
        <f>IF(対象品目!N19=0,"",対象品目!N19)</f>
        <v/>
      </c>
      <c r="J11" s="63" t="str">
        <f>IF(対象品目!O19=0,"",対象品目!O19)</f>
        <v/>
      </c>
      <c r="K11" s="63" t="str">
        <f>IF(対象品目!P19=0,"",対象品目!P19)</f>
        <v/>
      </c>
      <c r="L11" s="63" t="str">
        <f>IF(対象品目!Q19=0,"",対象品目!Q19)</f>
        <v/>
      </c>
      <c r="M11" s="63" t="str">
        <f>IF(対象品目!R19=0,"",対象品目!R19)</f>
        <v/>
      </c>
      <c r="N11" s="63" t="str">
        <f>IF(対象品目!S19=0,"",対象品目!S19)</f>
        <v/>
      </c>
      <c r="O11" s="63" t="str">
        <f>IF(対象品目!T19=0,"",対象品目!T19)</f>
        <v/>
      </c>
      <c r="P11" s="63" t="str">
        <f>IF(対象品目!U19=0,"",対象品目!U19)</f>
        <v/>
      </c>
      <c r="Q11" s="63" t="str">
        <f>IF(対象品目!V19=0,"",対象品目!V19)</f>
        <v/>
      </c>
      <c r="R11" s="63" t="str">
        <f>IF(対象品目!W19=0,"",対象品目!W19)</f>
        <v/>
      </c>
      <c r="S11" s="63" t="str">
        <f>IF(対象品目!X19=0,"",対象品目!X19)</f>
        <v/>
      </c>
      <c r="T11" s="63" t="str">
        <f>IF(対象品目!Y19=0,"",対象品目!Y19)</f>
        <v/>
      </c>
      <c r="U11" s="63" t="str">
        <f>IF(対象品目!Z19=0,"",対象品目!Z19)</f>
        <v/>
      </c>
      <c r="V11" s="63" t="str">
        <f>IF(対象品目!AA19=0,"",対象品目!AA19)</f>
        <v/>
      </c>
      <c r="W11" s="63" t="str">
        <f>IF(対象品目!AB19=0,"",対象品目!AB19)</f>
        <v/>
      </c>
      <c r="X11" s="63" t="str">
        <f>IF(対象品目!AC19=0,"",対象品目!AC19)</f>
        <v/>
      </c>
      <c r="Y11" s="63" t="str">
        <f>IF(対象品目!AD19=0,"",対象品目!AD19)</f>
        <v/>
      </c>
      <c r="Z11" s="63" t="str">
        <f>IF(対象品目!AE19=0,"",対象品目!AE19)</f>
        <v/>
      </c>
      <c r="AA11" s="63" t="str">
        <f>IF(対象品目!AF19=0,"",対象品目!AF19)</f>
        <v/>
      </c>
      <c r="AB11" s="63" t="str">
        <f>IF(対象品目!AG19=0,"",対象品目!AG19)</f>
        <v/>
      </c>
      <c r="AC11" s="63" t="str">
        <f>IF(対象品目!AH19=0,"",対象品目!AH19)</f>
        <v/>
      </c>
    </row>
    <row r="12" spans="1:31" ht="39" customHeight="1" thickBot="1">
      <c r="A12" s="62" t="s">
        <v>76</v>
      </c>
      <c r="B12" s="62" t="str">
        <f>対象品目!E20&amp;CHAR(10)&amp;対象品目!C20&amp;CHAR(10)&amp;TEXT(対象品目!D20,"[$-411]ggge年mm月dd日")</f>
        <v xml:space="preserve">
明治33年01月00日</v>
      </c>
      <c r="C12" s="72">
        <f>対象品目!G20</f>
        <v>0</v>
      </c>
      <c r="D12" s="63" t="str">
        <f>IF(対象品目!I20=0,"",対象品目!I20)</f>
        <v/>
      </c>
      <c r="E12" s="63" t="str">
        <f>IF(対象品目!J20=0,"",対象品目!J20)</f>
        <v/>
      </c>
      <c r="F12" s="63" t="str">
        <f>IF(対象品目!K20=0,"",対象品目!K20)</f>
        <v/>
      </c>
      <c r="G12" s="63" t="str">
        <f>IF(対象品目!L20=0,"",対象品目!L20)</f>
        <v/>
      </c>
      <c r="H12" s="63" t="str">
        <f>IF(対象品目!M20=0,"",対象品目!M20)</f>
        <v/>
      </c>
      <c r="I12" s="63" t="str">
        <f>IF(対象品目!N20=0,"",対象品目!N20)</f>
        <v/>
      </c>
      <c r="J12" s="63" t="str">
        <f>IF(対象品目!O20=0,"",対象品目!O20)</f>
        <v/>
      </c>
      <c r="K12" s="63" t="str">
        <f>IF(対象品目!P20=0,"",対象品目!P20)</f>
        <v/>
      </c>
      <c r="L12" s="63" t="str">
        <f>IF(対象品目!Q20=0,"",対象品目!Q20)</f>
        <v/>
      </c>
      <c r="M12" s="63" t="str">
        <f>IF(対象品目!R20=0,"",対象品目!R20)</f>
        <v/>
      </c>
      <c r="N12" s="63" t="str">
        <f>IF(対象品目!S20=0,"",対象品目!S20)</f>
        <v/>
      </c>
      <c r="O12" s="63" t="str">
        <f>IF(対象品目!T20=0,"",対象品目!T20)</f>
        <v/>
      </c>
      <c r="P12" s="63" t="str">
        <f>IF(対象品目!U20=0,"",対象品目!U20)</f>
        <v/>
      </c>
      <c r="Q12" s="63" t="str">
        <f>IF(対象品目!V20=0,"",対象品目!V20)</f>
        <v/>
      </c>
      <c r="R12" s="63" t="str">
        <f>IF(対象品目!W20=0,"",対象品目!W20)</f>
        <v/>
      </c>
      <c r="S12" s="63" t="str">
        <f>IF(対象品目!X20=0,"",対象品目!X20)</f>
        <v/>
      </c>
      <c r="T12" s="63" t="str">
        <f>IF(対象品目!Y20=0,"",対象品目!Y20)</f>
        <v/>
      </c>
      <c r="U12" s="63" t="str">
        <f>IF(対象品目!Z20=0,"",対象品目!Z20)</f>
        <v/>
      </c>
      <c r="V12" s="63" t="str">
        <f>IF(対象品目!AA20=0,"",対象品目!AA20)</f>
        <v/>
      </c>
      <c r="W12" s="63" t="str">
        <f>IF(対象品目!AB20=0,"",対象品目!AB20)</f>
        <v/>
      </c>
      <c r="X12" s="63" t="str">
        <f>IF(対象品目!AC20=0,"",対象品目!AC20)</f>
        <v/>
      </c>
      <c r="Y12" s="63" t="str">
        <f>IF(対象品目!AD20=0,"",対象品目!AD20)</f>
        <v/>
      </c>
      <c r="Z12" s="63" t="str">
        <f>IF(対象品目!AE20=0,"",対象品目!AE20)</f>
        <v/>
      </c>
      <c r="AA12" s="63" t="str">
        <f>IF(対象品目!AF20=0,"",対象品目!AF20)</f>
        <v/>
      </c>
      <c r="AB12" s="63" t="str">
        <f>IF(対象品目!AG20=0,"",対象品目!AG20)</f>
        <v/>
      </c>
      <c r="AC12" s="63" t="str">
        <f>IF(対象品目!AH20=0,"",対象品目!AH20)</f>
        <v/>
      </c>
    </row>
    <row r="13" spans="1:31" ht="39" customHeight="1" thickBot="1">
      <c r="A13" s="62" t="s">
        <v>76</v>
      </c>
      <c r="B13" s="62" t="str">
        <f>対象品目!E21&amp;CHAR(10)&amp;対象品目!C21&amp;CHAR(10)&amp;TEXT(対象品目!D21,"[$-411]ggge年mm月dd日")</f>
        <v xml:space="preserve">
明治33年01月00日</v>
      </c>
      <c r="C13" s="72">
        <f>対象品目!G21</f>
        <v>0</v>
      </c>
      <c r="D13" s="63" t="str">
        <f>IF(対象品目!I21=0,"",対象品目!I21)</f>
        <v/>
      </c>
      <c r="E13" s="63" t="str">
        <f>IF(対象品目!J21=0,"",対象品目!J21)</f>
        <v/>
      </c>
      <c r="F13" s="63" t="str">
        <f>IF(対象品目!K21=0,"",対象品目!K21)</f>
        <v/>
      </c>
      <c r="G13" s="63" t="str">
        <f>IF(対象品目!L21=0,"",対象品目!L21)</f>
        <v/>
      </c>
      <c r="H13" s="63" t="str">
        <f>IF(対象品目!M21=0,"",対象品目!M21)</f>
        <v/>
      </c>
      <c r="I13" s="63" t="str">
        <f>IF(対象品目!N21=0,"",対象品目!N21)</f>
        <v/>
      </c>
      <c r="J13" s="63" t="str">
        <f>IF(対象品目!O21=0,"",対象品目!O21)</f>
        <v/>
      </c>
      <c r="K13" s="63" t="str">
        <f>IF(対象品目!P21=0,"",対象品目!P21)</f>
        <v/>
      </c>
      <c r="L13" s="63" t="str">
        <f>IF(対象品目!Q21=0,"",対象品目!Q21)</f>
        <v/>
      </c>
      <c r="M13" s="63" t="str">
        <f>IF(対象品目!R21=0,"",対象品目!R21)</f>
        <v/>
      </c>
      <c r="N13" s="63" t="str">
        <f>IF(対象品目!S21=0,"",対象品目!S21)</f>
        <v/>
      </c>
      <c r="O13" s="63" t="str">
        <f>IF(対象品目!T21=0,"",対象品目!T21)</f>
        <v/>
      </c>
      <c r="P13" s="63" t="str">
        <f>IF(対象品目!U21=0,"",対象品目!U21)</f>
        <v/>
      </c>
      <c r="Q13" s="63" t="str">
        <f>IF(対象品目!V21=0,"",対象品目!V21)</f>
        <v/>
      </c>
      <c r="R13" s="63" t="str">
        <f>IF(対象品目!W21=0,"",対象品目!W21)</f>
        <v/>
      </c>
      <c r="S13" s="63" t="str">
        <f>IF(対象品目!X21=0,"",対象品目!X21)</f>
        <v/>
      </c>
      <c r="T13" s="63" t="str">
        <f>IF(対象品目!Y21=0,"",対象品目!Y21)</f>
        <v/>
      </c>
      <c r="U13" s="63" t="str">
        <f>IF(対象品目!Z21=0,"",対象品目!Z21)</f>
        <v/>
      </c>
      <c r="V13" s="63" t="str">
        <f>IF(対象品目!AA21=0,"",対象品目!AA21)</f>
        <v/>
      </c>
      <c r="W13" s="63" t="str">
        <f>IF(対象品目!AB21=0,"",対象品目!AB21)</f>
        <v/>
      </c>
      <c r="X13" s="63" t="str">
        <f>IF(対象品目!AC21=0,"",対象品目!AC21)</f>
        <v/>
      </c>
      <c r="Y13" s="63" t="str">
        <f>IF(対象品目!AD21=0,"",対象品目!AD21)</f>
        <v/>
      </c>
      <c r="Z13" s="63" t="str">
        <f>IF(対象品目!AE21=0,"",対象品目!AE21)</f>
        <v/>
      </c>
      <c r="AA13" s="63" t="str">
        <f>IF(対象品目!AF21=0,"",対象品目!AF21)</f>
        <v/>
      </c>
      <c r="AB13" s="63" t="str">
        <f>IF(対象品目!AG21=0,"",対象品目!AG21)</f>
        <v/>
      </c>
      <c r="AC13" s="63" t="str">
        <f>IF(対象品目!AH21=0,"",対象品目!AH21)</f>
        <v/>
      </c>
    </row>
    <row r="14" spans="1:31" ht="39" customHeight="1" thickBot="1">
      <c r="A14" s="62" t="s">
        <v>76</v>
      </c>
      <c r="B14" s="62" t="str">
        <f>対象品目!E22&amp;CHAR(10)&amp;対象品目!C22&amp;CHAR(10)&amp;TEXT(対象品目!D22,"[$-411]ggge年mm月dd日")</f>
        <v xml:space="preserve">
明治33年01月00日</v>
      </c>
      <c r="C14" s="72">
        <f>対象品目!G22</f>
        <v>0</v>
      </c>
      <c r="D14" s="63" t="str">
        <f>IF(対象品目!I22=0,"",対象品目!I22)</f>
        <v/>
      </c>
      <c r="E14" s="63" t="str">
        <f>IF(対象品目!J22=0,"",対象品目!J22)</f>
        <v/>
      </c>
      <c r="F14" s="63" t="str">
        <f>IF(対象品目!K22=0,"",対象品目!K22)</f>
        <v/>
      </c>
      <c r="G14" s="63" t="str">
        <f>IF(対象品目!L22=0,"",対象品目!L22)</f>
        <v/>
      </c>
      <c r="H14" s="63" t="str">
        <f>IF(対象品目!M22=0,"",対象品目!M22)</f>
        <v/>
      </c>
      <c r="I14" s="63" t="str">
        <f>IF(対象品目!N22=0,"",対象品目!N22)</f>
        <v/>
      </c>
      <c r="J14" s="63" t="str">
        <f>IF(対象品目!O22=0,"",対象品目!O22)</f>
        <v/>
      </c>
      <c r="K14" s="63" t="str">
        <f>IF(対象品目!P22=0,"",対象品目!P22)</f>
        <v/>
      </c>
      <c r="L14" s="63" t="str">
        <f>IF(対象品目!Q22=0,"",対象品目!Q22)</f>
        <v/>
      </c>
      <c r="M14" s="63" t="str">
        <f>IF(対象品目!R22=0,"",対象品目!R22)</f>
        <v/>
      </c>
      <c r="N14" s="63" t="str">
        <f>IF(対象品目!S22=0,"",対象品目!S22)</f>
        <v/>
      </c>
      <c r="O14" s="63" t="str">
        <f>IF(対象品目!T22=0,"",対象品目!T22)</f>
        <v/>
      </c>
      <c r="P14" s="63" t="str">
        <f>IF(対象品目!U22=0,"",対象品目!U22)</f>
        <v/>
      </c>
      <c r="Q14" s="63" t="str">
        <f>IF(対象品目!V22=0,"",対象品目!V22)</f>
        <v/>
      </c>
      <c r="R14" s="63" t="str">
        <f>IF(対象品目!W22=0,"",対象品目!W22)</f>
        <v/>
      </c>
      <c r="S14" s="63" t="str">
        <f>IF(対象品目!X22=0,"",対象品目!X22)</f>
        <v/>
      </c>
      <c r="T14" s="63" t="str">
        <f>IF(対象品目!Y22=0,"",対象品目!Y22)</f>
        <v/>
      </c>
      <c r="U14" s="63" t="str">
        <f>IF(対象品目!Z22=0,"",対象品目!Z22)</f>
        <v/>
      </c>
      <c r="V14" s="63" t="str">
        <f>IF(対象品目!AA22=0,"",対象品目!AA22)</f>
        <v/>
      </c>
      <c r="W14" s="63" t="str">
        <f>IF(対象品目!AB22=0,"",対象品目!AB22)</f>
        <v/>
      </c>
      <c r="X14" s="63" t="str">
        <f>IF(対象品目!AC22=0,"",対象品目!AC22)</f>
        <v/>
      </c>
      <c r="Y14" s="63" t="str">
        <f>IF(対象品目!AD22=0,"",対象品目!AD22)</f>
        <v/>
      </c>
      <c r="Z14" s="63" t="str">
        <f>IF(対象品目!AE22=0,"",対象品目!AE22)</f>
        <v/>
      </c>
      <c r="AA14" s="63" t="str">
        <f>IF(対象品目!AF22=0,"",対象品目!AF22)</f>
        <v/>
      </c>
      <c r="AB14" s="63" t="str">
        <f>IF(対象品目!AG22=0,"",対象品目!AG22)</f>
        <v/>
      </c>
      <c r="AC14" s="63" t="str">
        <f>IF(対象品目!AH22=0,"",対象品目!AH22)</f>
        <v/>
      </c>
    </row>
    <row r="15" spans="1:31" ht="39" customHeight="1" thickBot="1">
      <c r="A15" s="62" t="s">
        <v>76</v>
      </c>
      <c r="B15" s="62" t="str">
        <f>対象品目!E23&amp;CHAR(10)&amp;対象品目!C23&amp;CHAR(10)&amp;TEXT(対象品目!D23,"[$-411]ggge年mm月dd日")</f>
        <v xml:space="preserve">
明治33年01月00日</v>
      </c>
      <c r="C15" s="72">
        <f>対象品目!G23</f>
        <v>0</v>
      </c>
      <c r="D15" s="63" t="str">
        <f>IF(対象品目!I23=0,"",対象品目!I23)</f>
        <v/>
      </c>
      <c r="E15" s="63" t="str">
        <f>IF(対象品目!J23=0,"",対象品目!J23)</f>
        <v/>
      </c>
      <c r="F15" s="63" t="str">
        <f>IF(対象品目!K23=0,"",対象品目!K23)</f>
        <v/>
      </c>
      <c r="G15" s="63" t="str">
        <f>IF(対象品目!L23=0,"",対象品目!L23)</f>
        <v/>
      </c>
      <c r="H15" s="63" t="str">
        <f>IF(対象品目!M23=0,"",対象品目!M23)</f>
        <v/>
      </c>
      <c r="I15" s="63" t="str">
        <f>IF(対象品目!N23=0,"",対象品目!N23)</f>
        <v/>
      </c>
      <c r="J15" s="63" t="str">
        <f>IF(対象品目!O23=0,"",対象品目!O23)</f>
        <v/>
      </c>
      <c r="K15" s="63" t="str">
        <f>IF(対象品目!P23=0,"",対象品目!P23)</f>
        <v/>
      </c>
      <c r="L15" s="63" t="str">
        <f>IF(対象品目!Q23=0,"",対象品目!Q23)</f>
        <v/>
      </c>
      <c r="M15" s="63" t="str">
        <f>IF(対象品目!R23=0,"",対象品目!R23)</f>
        <v/>
      </c>
      <c r="N15" s="63" t="str">
        <f>IF(対象品目!S23=0,"",対象品目!S23)</f>
        <v/>
      </c>
      <c r="O15" s="63" t="str">
        <f>IF(対象品目!T23=0,"",対象品目!T23)</f>
        <v/>
      </c>
      <c r="P15" s="63" t="str">
        <f>IF(対象品目!U23=0,"",対象品目!U23)</f>
        <v/>
      </c>
      <c r="Q15" s="63" t="str">
        <f>IF(対象品目!V23=0,"",対象品目!V23)</f>
        <v/>
      </c>
      <c r="R15" s="63" t="str">
        <f>IF(対象品目!W23=0,"",対象品目!W23)</f>
        <v/>
      </c>
      <c r="S15" s="63" t="str">
        <f>IF(対象品目!X23=0,"",対象品目!X23)</f>
        <v/>
      </c>
      <c r="T15" s="63" t="str">
        <f>IF(対象品目!Y23=0,"",対象品目!Y23)</f>
        <v/>
      </c>
      <c r="U15" s="63" t="str">
        <f>IF(対象品目!Z23=0,"",対象品目!Z23)</f>
        <v/>
      </c>
      <c r="V15" s="63" t="str">
        <f>IF(対象品目!AA23=0,"",対象品目!AA23)</f>
        <v/>
      </c>
      <c r="W15" s="63" t="str">
        <f>IF(対象品目!AB23=0,"",対象品目!AB23)</f>
        <v/>
      </c>
      <c r="X15" s="63" t="str">
        <f>IF(対象品目!AC23=0,"",対象品目!AC23)</f>
        <v/>
      </c>
      <c r="Y15" s="63" t="str">
        <f>IF(対象品目!AD23=0,"",対象品目!AD23)</f>
        <v/>
      </c>
      <c r="Z15" s="63" t="str">
        <f>IF(対象品目!AE23=0,"",対象品目!AE23)</f>
        <v/>
      </c>
      <c r="AA15" s="63" t="str">
        <f>IF(対象品目!AF23=0,"",対象品目!AF23)</f>
        <v/>
      </c>
      <c r="AB15" s="63" t="str">
        <f>IF(対象品目!AG23=0,"",対象品目!AG23)</f>
        <v/>
      </c>
      <c r="AC15" s="63" t="str">
        <f>IF(対象品目!AH23=0,"",対象品目!AH23)</f>
        <v/>
      </c>
    </row>
    <row r="16" spans="1:31" ht="39" customHeight="1" thickBot="1">
      <c r="A16" s="62" t="s">
        <v>76</v>
      </c>
      <c r="B16" s="62" t="str">
        <f>対象品目!E24&amp;CHAR(10)&amp;対象品目!C24&amp;CHAR(10)&amp;TEXT(対象品目!D24,"[$-411]ggge年mm月dd日")</f>
        <v xml:space="preserve">
明治33年01月00日</v>
      </c>
      <c r="C16" s="72">
        <f>対象品目!G24</f>
        <v>0</v>
      </c>
      <c r="D16" s="63" t="str">
        <f>IF(対象品目!I24=0,"",対象品目!I24)</f>
        <v/>
      </c>
      <c r="E16" s="63" t="str">
        <f>IF(対象品目!J24=0,"",対象品目!J24)</f>
        <v/>
      </c>
      <c r="F16" s="63" t="str">
        <f>IF(対象品目!K24=0,"",対象品目!K24)</f>
        <v/>
      </c>
      <c r="G16" s="63" t="str">
        <f>IF(対象品目!L24=0,"",対象品目!L24)</f>
        <v/>
      </c>
      <c r="H16" s="63" t="str">
        <f>IF(対象品目!M24=0,"",対象品目!M24)</f>
        <v/>
      </c>
      <c r="I16" s="63" t="str">
        <f>IF(対象品目!N24=0,"",対象品目!N24)</f>
        <v/>
      </c>
      <c r="J16" s="63" t="str">
        <f>IF(対象品目!O24=0,"",対象品目!O24)</f>
        <v/>
      </c>
      <c r="K16" s="63" t="str">
        <f>IF(対象品目!P24=0,"",対象品目!P24)</f>
        <v/>
      </c>
      <c r="L16" s="63" t="str">
        <f>IF(対象品目!Q24=0,"",対象品目!Q24)</f>
        <v/>
      </c>
      <c r="M16" s="63" t="str">
        <f>IF(対象品目!R24=0,"",対象品目!R24)</f>
        <v/>
      </c>
      <c r="N16" s="63" t="str">
        <f>IF(対象品目!S24=0,"",対象品目!S24)</f>
        <v/>
      </c>
      <c r="O16" s="63" t="str">
        <f>IF(対象品目!T24=0,"",対象品目!T24)</f>
        <v/>
      </c>
      <c r="P16" s="63" t="str">
        <f>IF(対象品目!U24=0,"",対象品目!U24)</f>
        <v/>
      </c>
      <c r="Q16" s="63" t="str">
        <f>IF(対象品目!V24=0,"",対象品目!V24)</f>
        <v/>
      </c>
      <c r="R16" s="63" t="str">
        <f>IF(対象品目!W24=0,"",対象品目!W24)</f>
        <v/>
      </c>
      <c r="S16" s="63" t="str">
        <f>IF(対象品目!X24=0,"",対象品目!X24)</f>
        <v/>
      </c>
      <c r="T16" s="63" t="str">
        <f>IF(対象品目!Y24=0,"",対象品目!Y24)</f>
        <v/>
      </c>
      <c r="U16" s="63" t="str">
        <f>IF(対象品目!Z24=0,"",対象品目!Z24)</f>
        <v/>
      </c>
      <c r="V16" s="63" t="str">
        <f>IF(対象品目!AA24=0,"",対象品目!AA24)</f>
        <v/>
      </c>
      <c r="W16" s="63" t="str">
        <f>IF(対象品目!AB24=0,"",対象品目!AB24)</f>
        <v/>
      </c>
      <c r="X16" s="63" t="str">
        <f>IF(対象品目!AC24=0,"",対象品目!AC24)</f>
        <v/>
      </c>
      <c r="Y16" s="63" t="str">
        <f>IF(対象品目!AD24=0,"",対象品目!AD24)</f>
        <v/>
      </c>
      <c r="Z16" s="63" t="str">
        <f>IF(対象品目!AE24=0,"",対象品目!AE24)</f>
        <v/>
      </c>
      <c r="AA16" s="63" t="str">
        <f>IF(対象品目!AF24=0,"",対象品目!AF24)</f>
        <v/>
      </c>
      <c r="AB16" s="63" t="str">
        <f>IF(対象品目!AG24=0,"",対象品目!AG24)</f>
        <v/>
      </c>
      <c r="AC16" s="63" t="str">
        <f>IF(対象品目!AH24=0,"",対象品目!AH24)</f>
        <v/>
      </c>
    </row>
    <row r="17" spans="1:29" ht="39" customHeight="1" thickBot="1">
      <c r="A17" s="62" t="s">
        <v>76</v>
      </c>
      <c r="B17" s="62" t="str">
        <f>対象品目!E25&amp;CHAR(10)&amp;対象品目!C25&amp;CHAR(10)&amp;TEXT(対象品目!D25,"[$-411]ggge年mm月dd日")</f>
        <v xml:space="preserve">
明治33年01月00日</v>
      </c>
      <c r="C17" s="72">
        <f>対象品目!G25</f>
        <v>0</v>
      </c>
      <c r="D17" s="63" t="str">
        <f>IF(対象品目!I25=0,"",対象品目!I25)</f>
        <v/>
      </c>
      <c r="E17" s="63" t="str">
        <f>IF(対象品目!J25=0,"",対象品目!J25)</f>
        <v/>
      </c>
      <c r="F17" s="63" t="str">
        <f>IF(対象品目!K25=0,"",対象品目!K25)</f>
        <v/>
      </c>
      <c r="G17" s="63" t="str">
        <f>IF(対象品目!L25=0,"",対象品目!L25)</f>
        <v/>
      </c>
      <c r="H17" s="63" t="str">
        <f>IF(対象品目!M25=0,"",対象品目!M25)</f>
        <v/>
      </c>
      <c r="I17" s="63" t="str">
        <f>IF(対象品目!N25=0,"",対象品目!N25)</f>
        <v/>
      </c>
      <c r="J17" s="63" t="str">
        <f>IF(対象品目!O25=0,"",対象品目!O25)</f>
        <v/>
      </c>
      <c r="K17" s="63" t="str">
        <f>IF(対象品目!P25=0,"",対象品目!P25)</f>
        <v/>
      </c>
      <c r="L17" s="63" t="str">
        <f>IF(対象品目!Q25=0,"",対象品目!Q25)</f>
        <v/>
      </c>
      <c r="M17" s="63" t="str">
        <f>IF(対象品目!R25=0,"",対象品目!R25)</f>
        <v/>
      </c>
      <c r="N17" s="63" t="str">
        <f>IF(対象品目!S25=0,"",対象品目!S25)</f>
        <v/>
      </c>
      <c r="O17" s="63" t="str">
        <f>IF(対象品目!T25=0,"",対象品目!T25)</f>
        <v/>
      </c>
      <c r="P17" s="63" t="str">
        <f>IF(対象品目!U25=0,"",対象品目!U25)</f>
        <v/>
      </c>
      <c r="Q17" s="63" t="str">
        <f>IF(対象品目!V25=0,"",対象品目!V25)</f>
        <v/>
      </c>
      <c r="R17" s="63" t="str">
        <f>IF(対象品目!W25=0,"",対象品目!W25)</f>
        <v/>
      </c>
      <c r="S17" s="63" t="str">
        <f>IF(対象品目!X25=0,"",対象品目!X25)</f>
        <v/>
      </c>
      <c r="T17" s="63" t="str">
        <f>IF(対象品目!Y25=0,"",対象品目!Y25)</f>
        <v/>
      </c>
      <c r="U17" s="63" t="str">
        <f>IF(対象品目!Z25=0,"",対象品目!Z25)</f>
        <v/>
      </c>
      <c r="V17" s="63" t="str">
        <f>IF(対象品目!AA25=0,"",対象品目!AA25)</f>
        <v/>
      </c>
      <c r="W17" s="63" t="str">
        <f>IF(対象品目!AB25=0,"",対象品目!AB25)</f>
        <v/>
      </c>
      <c r="X17" s="63" t="str">
        <f>IF(対象品目!AC25=0,"",対象品目!AC25)</f>
        <v/>
      </c>
      <c r="Y17" s="63" t="str">
        <f>IF(対象品目!AD25=0,"",対象品目!AD25)</f>
        <v/>
      </c>
      <c r="Z17" s="63" t="str">
        <f>IF(対象品目!AE25=0,"",対象品目!AE25)</f>
        <v/>
      </c>
      <c r="AA17" s="63" t="str">
        <f>IF(対象品目!AF25=0,"",対象品目!AF25)</f>
        <v/>
      </c>
      <c r="AB17" s="63" t="str">
        <f>IF(対象品目!AG25=0,"",対象品目!AG25)</f>
        <v/>
      </c>
      <c r="AC17" s="63" t="str">
        <f>IF(対象品目!AH25=0,"",対象品目!AH25)</f>
        <v/>
      </c>
    </row>
    <row r="18" spans="1:29" ht="39" hidden="1" customHeight="1" outlineLevel="1" thickBot="1">
      <c r="A18" s="62" t="s">
        <v>76</v>
      </c>
      <c r="B18" s="62" t="str">
        <f>対象品目!E26&amp;CHAR(10)&amp;対象品目!C26&amp;CHAR(10)&amp;TEXT(対象品目!D26,"[$-411]ggge年mm月dd日")</f>
        <v xml:space="preserve">
明治33年01月00日</v>
      </c>
      <c r="C18" s="72">
        <f>対象品目!G26</f>
        <v>0</v>
      </c>
      <c r="D18" s="63" t="str">
        <f>IF(対象品目!I26=0,"",対象品目!I26)</f>
        <v/>
      </c>
      <c r="E18" s="63" t="str">
        <f>IF(対象品目!J26=0,"",対象品目!J26)</f>
        <v/>
      </c>
      <c r="F18" s="63" t="str">
        <f>IF(対象品目!K26=0,"",対象品目!K26)</f>
        <v/>
      </c>
      <c r="G18" s="63" t="str">
        <f>IF(対象品目!L26=0,"",対象品目!L26)</f>
        <v/>
      </c>
      <c r="H18" s="63" t="str">
        <f>IF(対象品目!M26=0,"",対象品目!M26)</f>
        <v/>
      </c>
      <c r="I18" s="63" t="str">
        <f>IF(対象品目!N26=0,"",対象品目!N26)</f>
        <v/>
      </c>
      <c r="J18" s="63" t="str">
        <f>IF(対象品目!O26=0,"",対象品目!O26)</f>
        <v/>
      </c>
      <c r="K18" s="63" t="str">
        <f>IF(対象品目!P26=0,"",対象品目!P26)</f>
        <v/>
      </c>
      <c r="L18" s="63" t="str">
        <f>IF(対象品目!Q26=0,"",対象品目!Q26)</f>
        <v/>
      </c>
      <c r="M18" s="63" t="str">
        <f>IF(対象品目!R26=0,"",対象品目!R26)</f>
        <v/>
      </c>
      <c r="N18" s="63" t="str">
        <f>IF(対象品目!S26=0,"",対象品目!S26)</f>
        <v/>
      </c>
      <c r="O18" s="63" t="str">
        <f>IF(対象品目!T26=0,"",対象品目!T26)</f>
        <v/>
      </c>
      <c r="P18" s="63" t="str">
        <f>IF(対象品目!U26=0,"",対象品目!U26)</f>
        <v/>
      </c>
      <c r="Q18" s="63" t="str">
        <f>IF(対象品目!V26=0,"",対象品目!V26)</f>
        <v/>
      </c>
      <c r="R18" s="63" t="str">
        <f>IF(対象品目!W26=0,"",対象品目!W26)</f>
        <v/>
      </c>
      <c r="S18" s="63" t="str">
        <f>IF(対象品目!X26=0,"",対象品目!X26)</f>
        <v/>
      </c>
      <c r="T18" s="63" t="str">
        <f>IF(対象品目!Y26=0,"",対象品目!Y26)</f>
        <v/>
      </c>
      <c r="U18" s="63" t="str">
        <f>IF(対象品目!Z26=0,"",対象品目!Z26)</f>
        <v/>
      </c>
      <c r="V18" s="63" t="str">
        <f>IF(対象品目!AA26=0,"",対象品目!AA26)</f>
        <v/>
      </c>
      <c r="W18" s="63" t="str">
        <f>IF(対象品目!AB26=0,"",対象品目!AB26)</f>
        <v/>
      </c>
      <c r="X18" s="63" t="str">
        <f>IF(対象品目!AC26=0,"",対象品目!AC26)</f>
        <v/>
      </c>
      <c r="Y18" s="63" t="str">
        <f>IF(対象品目!AD26=0,"",対象品目!AD26)</f>
        <v/>
      </c>
      <c r="Z18" s="63" t="str">
        <f>IF(対象品目!AE26=0,"",対象品目!AE26)</f>
        <v/>
      </c>
      <c r="AA18" s="63" t="str">
        <f>IF(対象品目!AF26=0,"",対象品目!AF26)</f>
        <v/>
      </c>
      <c r="AB18" s="63" t="str">
        <f>IF(対象品目!AG26=0,"",対象品目!AG26)</f>
        <v/>
      </c>
      <c r="AC18" s="63" t="str">
        <f>IF(対象品目!AH26=0,"",対象品目!AH26)</f>
        <v/>
      </c>
    </row>
    <row r="19" spans="1:29" ht="39" hidden="1" customHeight="1" outlineLevel="1" thickBot="1">
      <c r="A19" s="62" t="s">
        <v>76</v>
      </c>
      <c r="B19" s="62" t="str">
        <f>対象品目!E27&amp;CHAR(10)&amp;対象品目!C27&amp;CHAR(10)&amp;TEXT(対象品目!D27,"[$-411]ggge年mm月dd日")</f>
        <v xml:space="preserve">
明治33年01月00日</v>
      </c>
      <c r="C19" s="72">
        <f>対象品目!G27</f>
        <v>0</v>
      </c>
      <c r="D19" s="63" t="str">
        <f>IF(対象品目!I27=0,"",対象品目!I27)</f>
        <v/>
      </c>
      <c r="E19" s="63" t="str">
        <f>IF(対象品目!J27=0,"",対象品目!J27)</f>
        <v/>
      </c>
      <c r="F19" s="63" t="str">
        <f>IF(対象品目!K27=0,"",対象品目!K27)</f>
        <v/>
      </c>
      <c r="G19" s="63" t="str">
        <f>IF(対象品目!L27=0,"",対象品目!L27)</f>
        <v/>
      </c>
      <c r="H19" s="63" t="str">
        <f>IF(対象品目!M27=0,"",対象品目!M27)</f>
        <v/>
      </c>
      <c r="I19" s="63" t="str">
        <f>IF(対象品目!N27=0,"",対象品目!N27)</f>
        <v/>
      </c>
      <c r="J19" s="63" t="str">
        <f>IF(対象品目!O27=0,"",対象品目!O27)</f>
        <v/>
      </c>
      <c r="K19" s="63" t="str">
        <f>IF(対象品目!P27=0,"",対象品目!P27)</f>
        <v/>
      </c>
      <c r="L19" s="63" t="str">
        <f>IF(対象品目!Q27=0,"",対象品目!Q27)</f>
        <v/>
      </c>
      <c r="M19" s="63" t="str">
        <f>IF(対象品目!R27=0,"",対象品目!R27)</f>
        <v/>
      </c>
      <c r="N19" s="63" t="str">
        <f>IF(対象品目!S27=0,"",対象品目!S27)</f>
        <v/>
      </c>
      <c r="O19" s="63" t="str">
        <f>IF(対象品目!T27=0,"",対象品目!T27)</f>
        <v/>
      </c>
      <c r="P19" s="63" t="str">
        <f>IF(対象品目!U27=0,"",対象品目!U27)</f>
        <v/>
      </c>
      <c r="Q19" s="63" t="str">
        <f>IF(対象品目!V27=0,"",対象品目!V27)</f>
        <v/>
      </c>
      <c r="R19" s="63" t="str">
        <f>IF(対象品目!W27=0,"",対象品目!W27)</f>
        <v/>
      </c>
      <c r="S19" s="63" t="str">
        <f>IF(対象品目!X27=0,"",対象品目!X27)</f>
        <v/>
      </c>
      <c r="T19" s="63" t="str">
        <f>IF(対象品目!Y27=0,"",対象品目!Y27)</f>
        <v/>
      </c>
      <c r="U19" s="63" t="str">
        <f>IF(対象品目!Z27=0,"",対象品目!Z27)</f>
        <v/>
      </c>
      <c r="V19" s="63" t="str">
        <f>IF(対象品目!AA27=0,"",対象品目!AA27)</f>
        <v/>
      </c>
      <c r="W19" s="63" t="str">
        <f>IF(対象品目!AB27=0,"",対象品目!AB27)</f>
        <v/>
      </c>
      <c r="X19" s="63" t="str">
        <f>IF(対象品目!AC27=0,"",対象品目!AC27)</f>
        <v/>
      </c>
      <c r="Y19" s="63" t="str">
        <f>IF(対象品目!AD27=0,"",対象品目!AD27)</f>
        <v/>
      </c>
      <c r="Z19" s="63" t="str">
        <f>IF(対象品目!AE27=0,"",対象品目!AE27)</f>
        <v/>
      </c>
      <c r="AA19" s="63" t="str">
        <f>IF(対象品目!AF27=0,"",対象品目!AF27)</f>
        <v/>
      </c>
      <c r="AB19" s="63" t="str">
        <f>IF(対象品目!AG27=0,"",対象品目!AG27)</f>
        <v/>
      </c>
      <c r="AC19" s="63" t="str">
        <f>IF(対象品目!AH27=0,"",対象品目!AH27)</f>
        <v/>
      </c>
    </row>
    <row r="20" spans="1:29" ht="39" hidden="1" customHeight="1" outlineLevel="1" thickBot="1">
      <c r="A20" s="62" t="s">
        <v>76</v>
      </c>
      <c r="B20" s="62" t="str">
        <f>対象品目!E28&amp;CHAR(10)&amp;対象品目!C28&amp;CHAR(10)&amp;TEXT(対象品目!D28,"[$-411]ggge年mm月dd日")</f>
        <v xml:space="preserve">
明治33年01月00日</v>
      </c>
      <c r="C20" s="72">
        <f>対象品目!G28</f>
        <v>0</v>
      </c>
      <c r="D20" s="63" t="str">
        <f>IF(対象品目!I28=0,"",対象品目!I28)</f>
        <v/>
      </c>
      <c r="E20" s="63" t="str">
        <f>IF(対象品目!J28=0,"",対象品目!J28)</f>
        <v/>
      </c>
      <c r="F20" s="63" t="str">
        <f>IF(対象品目!K28=0,"",対象品目!K28)</f>
        <v/>
      </c>
      <c r="G20" s="63" t="str">
        <f>IF(対象品目!L28=0,"",対象品目!L28)</f>
        <v/>
      </c>
      <c r="H20" s="63" t="str">
        <f>IF(対象品目!M28=0,"",対象品目!M28)</f>
        <v/>
      </c>
      <c r="I20" s="63" t="str">
        <f>IF(対象品目!N28=0,"",対象品目!N28)</f>
        <v/>
      </c>
      <c r="J20" s="63" t="str">
        <f>IF(対象品目!O28=0,"",対象品目!O28)</f>
        <v/>
      </c>
      <c r="K20" s="63" t="str">
        <f>IF(対象品目!P28=0,"",対象品目!P28)</f>
        <v/>
      </c>
      <c r="L20" s="63" t="str">
        <f>IF(対象品目!Q28=0,"",対象品目!Q28)</f>
        <v/>
      </c>
      <c r="M20" s="63" t="str">
        <f>IF(対象品目!R28=0,"",対象品目!R28)</f>
        <v/>
      </c>
      <c r="N20" s="63" t="str">
        <f>IF(対象品目!S28=0,"",対象品目!S28)</f>
        <v/>
      </c>
      <c r="O20" s="63" t="str">
        <f>IF(対象品目!T28=0,"",対象品目!T28)</f>
        <v/>
      </c>
      <c r="P20" s="63" t="str">
        <f>IF(対象品目!U28=0,"",対象品目!U28)</f>
        <v/>
      </c>
      <c r="Q20" s="63" t="str">
        <f>IF(対象品目!V28=0,"",対象品目!V28)</f>
        <v/>
      </c>
      <c r="R20" s="63" t="str">
        <f>IF(対象品目!W28=0,"",対象品目!W28)</f>
        <v/>
      </c>
      <c r="S20" s="63" t="str">
        <f>IF(対象品目!X28=0,"",対象品目!X28)</f>
        <v/>
      </c>
      <c r="T20" s="63" t="str">
        <f>IF(対象品目!Y28=0,"",対象品目!Y28)</f>
        <v/>
      </c>
      <c r="U20" s="63" t="str">
        <f>IF(対象品目!Z28=0,"",対象品目!Z28)</f>
        <v/>
      </c>
      <c r="V20" s="63" t="str">
        <f>IF(対象品目!AA28=0,"",対象品目!AA28)</f>
        <v/>
      </c>
      <c r="W20" s="63" t="str">
        <f>IF(対象品目!AB28=0,"",対象品目!AB28)</f>
        <v/>
      </c>
      <c r="X20" s="63" t="str">
        <f>IF(対象品目!AC28=0,"",対象品目!AC28)</f>
        <v/>
      </c>
      <c r="Y20" s="63" t="str">
        <f>IF(対象品目!AD28=0,"",対象品目!AD28)</f>
        <v/>
      </c>
      <c r="Z20" s="63" t="str">
        <f>IF(対象品目!AE28=0,"",対象品目!AE28)</f>
        <v/>
      </c>
      <c r="AA20" s="63" t="str">
        <f>IF(対象品目!AF28=0,"",対象品目!AF28)</f>
        <v/>
      </c>
      <c r="AB20" s="63" t="str">
        <f>IF(対象品目!AG28=0,"",対象品目!AG28)</f>
        <v/>
      </c>
      <c r="AC20" s="63" t="str">
        <f>IF(対象品目!AH28=0,"",対象品目!AH28)</f>
        <v/>
      </c>
    </row>
    <row r="21" spans="1:29" ht="39" hidden="1" customHeight="1" outlineLevel="1" thickBot="1">
      <c r="A21" s="62" t="s">
        <v>76</v>
      </c>
      <c r="B21" s="62" t="str">
        <f>対象品目!E29&amp;CHAR(10)&amp;対象品目!C29&amp;CHAR(10)&amp;TEXT(対象品目!D29,"[$-411]ggge年mm月dd日")</f>
        <v xml:space="preserve">
明治33年01月00日</v>
      </c>
      <c r="C21" s="72">
        <f>対象品目!G29</f>
        <v>0</v>
      </c>
      <c r="D21" s="63" t="str">
        <f>IF(対象品目!I29=0,"",対象品目!I29)</f>
        <v/>
      </c>
      <c r="E21" s="63" t="str">
        <f>IF(対象品目!J29=0,"",対象品目!J29)</f>
        <v/>
      </c>
      <c r="F21" s="63" t="str">
        <f>IF(対象品目!K29=0,"",対象品目!K29)</f>
        <v/>
      </c>
      <c r="G21" s="63" t="str">
        <f>IF(対象品目!L29=0,"",対象品目!L29)</f>
        <v/>
      </c>
      <c r="H21" s="63" t="str">
        <f>IF(対象品目!M29=0,"",対象品目!M29)</f>
        <v/>
      </c>
      <c r="I21" s="63" t="str">
        <f>IF(対象品目!N29=0,"",対象品目!N29)</f>
        <v/>
      </c>
      <c r="J21" s="63" t="str">
        <f>IF(対象品目!O29=0,"",対象品目!O29)</f>
        <v/>
      </c>
      <c r="K21" s="63" t="str">
        <f>IF(対象品目!P29=0,"",対象品目!P29)</f>
        <v/>
      </c>
      <c r="L21" s="63" t="str">
        <f>IF(対象品目!Q29=0,"",対象品目!Q29)</f>
        <v/>
      </c>
      <c r="M21" s="63" t="str">
        <f>IF(対象品目!R29=0,"",対象品目!R29)</f>
        <v/>
      </c>
      <c r="N21" s="63" t="str">
        <f>IF(対象品目!S29=0,"",対象品目!S29)</f>
        <v/>
      </c>
      <c r="O21" s="63" t="str">
        <f>IF(対象品目!T29=0,"",対象品目!T29)</f>
        <v/>
      </c>
      <c r="P21" s="63" t="str">
        <f>IF(対象品目!U29=0,"",対象品目!U29)</f>
        <v/>
      </c>
      <c r="Q21" s="63" t="str">
        <f>IF(対象品目!V29=0,"",対象品目!V29)</f>
        <v/>
      </c>
      <c r="R21" s="63" t="str">
        <f>IF(対象品目!W29=0,"",対象品目!W29)</f>
        <v/>
      </c>
      <c r="S21" s="63" t="str">
        <f>IF(対象品目!X29=0,"",対象品目!X29)</f>
        <v/>
      </c>
      <c r="T21" s="63" t="str">
        <f>IF(対象品目!Y29=0,"",対象品目!Y29)</f>
        <v/>
      </c>
      <c r="U21" s="63" t="str">
        <f>IF(対象品目!Z29=0,"",対象品目!Z29)</f>
        <v/>
      </c>
      <c r="V21" s="63" t="str">
        <f>IF(対象品目!AA29=0,"",対象品目!AA29)</f>
        <v/>
      </c>
      <c r="W21" s="63" t="str">
        <f>IF(対象品目!AB29=0,"",対象品目!AB29)</f>
        <v/>
      </c>
      <c r="X21" s="63" t="str">
        <f>IF(対象品目!AC29=0,"",対象品目!AC29)</f>
        <v/>
      </c>
      <c r="Y21" s="63" t="str">
        <f>IF(対象品目!AD29=0,"",対象品目!AD29)</f>
        <v/>
      </c>
      <c r="Z21" s="63" t="str">
        <f>IF(対象品目!AE29=0,"",対象品目!AE29)</f>
        <v/>
      </c>
      <c r="AA21" s="63" t="str">
        <f>IF(対象品目!AF29=0,"",対象品目!AF29)</f>
        <v/>
      </c>
      <c r="AB21" s="63" t="str">
        <f>IF(対象品目!AG29=0,"",対象品目!AG29)</f>
        <v/>
      </c>
      <c r="AC21" s="63" t="str">
        <f>IF(対象品目!AH29=0,"",対象品目!AH29)</f>
        <v/>
      </c>
    </row>
    <row r="22" spans="1:29" ht="39" hidden="1" customHeight="1" outlineLevel="1" thickBot="1">
      <c r="A22" s="62" t="s">
        <v>76</v>
      </c>
      <c r="B22" s="62" t="str">
        <f>対象品目!E30&amp;CHAR(10)&amp;対象品目!C30&amp;CHAR(10)&amp;TEXT(対象品目!D30,"[$-411]ggge年mm月dd日")</f>
        <v xml:space="preserve">
明治33年01月00日</v>
      </c>
      <c r="C22" s="72">
        <f>対象品目!G30</f>
        <v>0</v>
      </c>
      <c r="D22" s="63" t="str">
        <f>IF(対象品目!I30=0,"",対象品目!I30)</f>
        <v/>
      </c>
      <c r="E22" s="63" t="str">
        <f>IF(対象品目!J30=0,"",対象品目!J30)</f>
        <v/>
      </c>
      <c r="F22" s="63" t="str">
        <f>IF(対象品目!K30=0,"",対象品目!K30)</f>
        <v/>
      </c>
      <c r="G22" s="63" t="str">
        <f>IF(対象品目!L30=0,"",対象品目!L30)</f>
        <v/>
      </c>
      <c r="H22" s="63" t="str">
        <f>IF(対象品目!M30=0,"",対象品目!M30)</f>
        <v/>
      </c>
      <c r="I22" s="63" t="str">
        <f>IF(対象品目!N30=0,"",対象品目!N30)</f>
        <v/>
      </c>
      <c r="J22" s="63" t="str">
        <f>IF(対象品目!O30=0,"",対象品目!O30)</f>
        <v/>
      </c>
      <c r="K22" s="63" t="str">
        <f>IF(対象品目!P30=0,"",対象品目!P30)</f>
        <v/>
      </c>
      <c r="L22" s="63" t="str">
        <f>IF(対象品目!Q30=0,"",対象品目!Q30)</f>
        <v/>
      </c>
      <c r="M22" s="63" t="str">
        <f>IF(対象品目!R30=0,"",対象品目!R30)</f>
        <v/>
      </c>
      <c r="N22" s="63" t="str">
        <f>IF(対象品目!S30=0,"",対象品目!S30)</f>
        <v/>
      </c>
      <c r="O22" s="63" t="str">
        <f>IF(対象品目!T30=0,"",対象品目!T30)</f>
        <v/>
      </c>
      <c r="P22" s="63" t="str">
        <f>IF(対象品目!U30=0,"",対象品目!U30)</f>
        <v/>
      </c>
      <c r="Q22" s="63" t="str">
        <f>IF(対象品目!V30=0,"",対象品目!V30)</f>
        <v/>
      </c>
      <c r="R22" s="63" t="str">
        <f>IF(対象品目!W30=0,"",対象品目!W30)</f>
        <v/>
      </c>
      <c r="S22" s="63" t="str">
        <f>IF(対象品目!X30=0,"",対象品目!X30)</f>
        <v/>
      </c>
      <c r="T22" s="63" t="str">
        <f>IF(対象品目!Y30=0,"",対象品目!Y30)</f>
        <v/>
      </c>
      <c r="U22" s="63" t="str">
        <f>IF(対象品目!Z30=0,"",対象品目!Z30)</f>
        <v/>
      </c>
      <c r="V22" s="63" t="str">
        <f>IF(対象品目!AA30=0,"",対象品目!AA30)</f>
        <v/>
      </c>
      <c r="W22" s="63" t="str">
        <f>IF(対象品目!AB30=0,"",対象品目!AB30)</f>
        <v/>
      </c>
      <c r="X22" s="63" t="str">
        <f>IF(対象品目!AC30=0,"",対象品目!AC30)</f>
        <v/>
      </c>
      <c r="Y22" s="63" t="str">
        <f>IF(対象品目!AD30=0,"",対象品目!AD30)</f>
        <v/>
      </c>
      <c r="Z22" s="63" t="str">
        <f>IF(対象品目!AE30=0,"",対象品目!AE30)</f>
        <v/>
      </c>
      <c r="AA22" s="63" t="str">
        <f>IF(対象品目!AF30=0,"",対象品目!AF30)</f>
        <v/>
      </c>
      <c r="AB22" s="63" t="str">
        <f>IF(対象品目!AG30=0,"",対象品目!AG30)</f>
        <v/>
      </c>
      <c r="AC22" s="63" t="str">
        <f>IF(対象品目!AH30=0,"",対象品目!AH30)</f>
        <v/>
      </c>
    </row>
    <row r="23" spans="1:29" ht="39" hidden="1" customHeight="1" outlineLevel="1" thickBot="1">
      <c r="A23" s="62" t="s">
        <v>76</v>
      </c>
      <c r="B23" s="62" t="str">
        <f>対象品目!E31&amp;CHAR(10)&amp;対象品目!C31&amp;CHAR(10)&amp;TEXT(対象品目!D31,"[$-411]ggge年mm月dd日")</f>
        <v xml:space="preserve">
明治33年01月00日</v>
      </c>
      <c r="C23" s="72">
        <f>対象品目!G31</f>
        <v>0</v>
      </c>
      <c r="D23" s="63" t="str">
        <f>IF(対象品目!I31=0,"",対象品目!I31)</f>
        <v/>
      </c>
      <c r="E23" s="63" t="str">
        <f>IF(対象品目!J31=0,"",対象品目!J31)</f>
        <v/>
      </c>
      <c r="F23" s="63" t="str">
        <f>IF(対象品目!K31=0,"",対象品目!K31)</f>
        <v/>
      </c>
      <c r="G23" s="63" t="str">
        <f>IF(対象品目!L31=0,"",対象品目!L31)</f>
        <v/>
      </c>
      <c r="H23" s="63" t="str">
        <f>IF(対象品目!M31=0,"",対象品目!M31)</f>
        <v/>
      </c>
      <c r="I23" s="63" t="str">
        <f>IF(対象品目!N31=0,"",対象品目!N31)</f>
        <v/>
      </c>
      <c r="J23" s="63" t="str">
        <f>IF(対象品目!O31=0,"",対象品目!O31)</f>
        <v/>
      </c>
      <c r="K23" s="63" t="str">
        <f>IF(対象品目!P31=0,"",対象品目!P31)</f>
        <v/>
      </c>
      <c r="L23" s="63" t="str">
        <f>IF(対象品目!Q31=0,"",対象品目!Q31)</f>
        <v/>
      </c>
      <c r="M23" s="63" t="str">
        <f>IF(対象品目!R31=0,"",対象品目!R31)</f>
        <v/>
      </c>
      <c r="N23" s="63" t="str">
        <f>IF(対象品目!S31=0,"",対象品目!S31)</f>
        <v/>
      </c>
      <c r="O23" s="63" t="str">
        <f>IF(対象品目!T31=0,"",対象品目!T31)</f>
        <v/>
      </c>
      <c r="P23" s="63" t="str">
        <f>IF(対象品目!U31=0,"",対象品目!U31)</f>
        <v/>
      </c>
      <c r="Q23" s="63" t="str">
        <f>IF(対象品目!V31=0,"",対象品目!V31)</f>
        <v/>
      </c>
      <c r="R23" s="63" t="str">
        <f>IF(対象品目!W31=0,"",対象品目!W31)</f>
        <v/>
      </c>
      <c r="S23" s="63" t="str">
        <f>IF(対象品目!X31=0,"",対象品目!X31)</f>
        <v/>
      </c>
      <c r="T23" s="63" t="str">
        <f>IF(対象品目!Y31=0,"",対象品目!Y31)</f>
        <v/>
      </c>
      <c r="U23" s="63" t="str">
        <f>IF(対象品目!Z31=0,"",対象品目!Z31)</f>
        <v/>
      </c>
      <c r="V23" s="63" t="str">
        <f>IF(対象品目!AA31=0,"",対象品目!AA31)</f>
        <v/>
      </c>
      <c r="W23" s="63" t="str">
        <f>IF(対象品目!AB31=0,"",対象品目!AB31)</f>
        <v/>
      </c>
      <c r="X23" s="63" t="str">
        <f>IF(対象品目!AC31=0,"",対象品目!AC31)</f>
        <v/>
      </c>
      <c r="Y23" s="63" t="str">
        <f>IF(対象品目!AD31=0,"",対象品目!AD31)</f>
        <v/>
      </c>
      <c r="Z23" s="63" t="str">
        <f>IF(対象品目!AE31=0,"",対象品目!AE31)</f>
        <v/>
      </c>
      <c r="AA23" s="63" t="str">
        <f>IF(対象品目!AF31=0,"",対象品目!AF31)</f>
        <v/>
      </c>
      <c r="AB23" s="63" t="str">
        <f>IF(対象品目!AG31=0,"",対象品目!AG31)</f>
        <v/>
      </c>
      <c r="AC23" s="63" t="str">
        <f>IF(対象品目!AH31=0,"",対象品目!AH31)</f>
        <v/>
      </c>
    </row>
    <row r="24" spans="1:29" ht="39" hidden="1" customHeight="1" outlineLevel="1" thickBot="1">
      <c r="A24" s="62" t="s">
        <v>76</v>
      </c>
      <c r="B24" s="62" t="str">
        <f>対象品目!E32&amp;CHAR(10)&amp;対象品目!C32&amp;CHAR(10)&amp;TEXT(対象品目!D32,"[$-411]ggge年mm月dd日")</f>
        <v xml:space="preserve">
明治33年01月00日</v>
      </c>
      <c r="C24" s="72">
        <f>対象品目!G32</f>
        <v>0</v>
      </c>
      <c r="D24" s="63" t="str">
        <f>IF(対象品目!I32=0,"",対象品目!I32)</f>
        <v/>
      </c>
      <c r="E24" s="63" t="str">
        <f>IF(対象品目!J32=0,"",対象品目!J32)</f>
        <v/>
      </c>
      <c r="F24" s="63" t="str">
        <f>IF(対象品目!K32=0,"",対象品目!K32)</f>
        <v/>
      </c>
      <c r="G24" s="63" t="str">
        <f>IF(対象品目!L32=0,"",対象品目!L32)</f>
        <v/>
      </c>
      <c r="H24" s="63" t="str">
        <f>IF(対象品目!M32=0,"",対象品目!M32)</f>
        <v/>
      </c>
      <c r="I24" s="63" t="str">
        <f>IF(対象品目!N32=0,"",対象品目!N32)</f>
        <v/>
      </c>
      <c r="J24" s="63" t="str">
        <f>IF(対象品目!O32=0,"",対象品目!O32)</f>
        <v/>
      </c>
      <c r="K24" s="63" t="str">
        <f>IF(対象品目!P32=0,"",対象品目!P32)</f>
        <v/>
      </c>
      <c r="L24" s="63" t="str">
        <f>IF(対象品目!Q32=0,"",対象品目!Q32)</f>
        <v/>
      </c>
      <c r="M24" s="63" t="str">
        <f>IF(対象品目!R32=0,"",対象品目!R32)</f>
        <v/>
      </c>
      <c r="N24" s="63" t="str">
        <f>IF(対象品目!S32=0,"",対象品目!S32)</f>
        <v/>
      </c>
      <c r="O24" s="63" t="str">
        <f>IF(対象品目!T32=0,"",対象品目!T32)</f>
        <v/>
      </c>
      <c r="P24" s="63" t="str">
        <f>IF(対象品目!U32=0,"",対象品目!U32)</f>
        <v/>
      </c>
      <c r="Q24" s="63" t="str">
        <f>IF(対象品目!V32=0,"",対象品目!V32)</f>
        <v/>
      </c>
      <c r="R24" s="63" t="str">
        <f>IF(対象品目!W32=0,"",対象品目!W32)</f>
        <v/>
      </c>
      <c r="S24" s="63" t="str">
        <f>IF(対象品目!X32=0,"",対象品目!X32)</f>
        <v/>
      </c>
      <c r="T24" s="63" t="str">
        <f>IF(対象品目!Y32=0,"",対象品目!Y32)</f>
        <v/>
      </c>
      <c r="U24" s="63" t="str">
        <f>IF(対象品目!Z32=0,"",対象品目!Z32)</f>
        <v/>
      </c>
      <c r="V24" s="63" t="str">
        <f>IF(対象品目!AA32=0,"",対象品目!AA32)</f>
        <v/>
      </c>
      <c r="W24" s="63" t="str">
        <f>IF(対象品目!AB32=0,"",対象品目!AB32)</f>
        <v/>
      </c>
      <c r="X24" s="63" t="str">
        <f>IF(対象品目!AC32=0,"",対象品目!AC32)</f>
        <v/>
      </c>
      <c r="Y24" s="63" t="str">
        <f>IF(対象品目!AD32=0,"",対象品目!AD32)</f>
        <v/>
      </c>
      <c r="Z24" s="63" t="str">
        <f>IF(対象品目!AE32=0,"",対象品目!AE32)</f>
        <v/>
      </c>
      <c r="AA24" s="63" t="str">
        <f>IF(対象品目!AF32=0,"",対象品目!AF32)</f>
        <v/>
      </c>
      <c r="AB24" s="63" t="str">
        <f>IF(対象品目!AG32=0,"",対象品目!AG32)</f>
        <v/>
      </c>
      <c r="AC24" s="63" t="str">
        <f>IF(対象品目!AH32=0,"",対象品目!AH32)</f>
        <v/>
      </c>
    </row>
    <row r="25" spans="1:29" ht="39" hidden="1" customHeight="1" outlineLevel="1" thickBot="1">
      <c r="A25" s="62" t="s">
        <v>76</v>
      </c>
      <c r="B25" s="62" t="str">
        <f>対象品目!E33&amp;CHAR(10)&amp;対象品目!C33&amp;CHAR(10)&amp;TEXT(対象品目!D33,"[$-411]ggge年mm月dd日")</f>
        <v xml:space="preserve">
明治33年01月00日</v>
      </c>
      <c r="C25" s="72">
        <f>対象品目!G33</f>
        <v>0</v>
      </c>
      <c r="D25" s="63" t="str">
        <f>IF(対象品目!I33=0,"",対象品目!I33)</f>
        <v/>
      </c>
      <c r="E25" s="63" t="str">
        <f>IF(対象品目!J33=0,"",対象品目!J33)</f>
        <v/>
      </c>
      <c r="F25" s="63" t="str">
        <f>IF(対象品目!K33=0,"",対象品目!K33)</f>
        <v/>
      </c>
      <c r="G25" s="63" t="str">
        <f>IF(対象品目!L33=0,"",対象品目!L33)</f>
        <v/>
      </c>
      <c r="H25" s="63" t="str">
        <f>IF(対象品目!M33=0,"",対象品目!M33)</f>
        <v/>
      </c>
      <c r="I25" s="63" t="str">
        <f>IF(対象品目!N33=0,"",対象品目!N33)</f>
        <v/>
      </c>
      <c r="J25" s="63" t="str">
        <f>IF(対象品目!O33=0,"",対象品目!O33)</f>
        <v/>
      </c>
      <c r="K25" s="63" t="str">
        <f>IF(対象品目!P33=0,"",対象品目!P33)</f>
        <v/>
      </c>
      <c r="L25" s="63" t="str">
        <f>IF(対象品目!Q33=0,"",対象品目!Q33)</f>
        <v/>
      </c>
      <c r="M25" s="63" t="str">
        <f>IF(対象品目!R33=0,"",対象品目!R33)</f>
        <v/>
      </c>
      <c r="N25" s="63" t="str">
        <f>IF(対象品目!S33=0,"",対象品目!S33)</f>
        <v/>
      </c>
      <c r="O25" s="63" t="str">
        <f>IF(対象品目!T33=0,"",対象品目!T33)</f>
        <v/>
      </c>
      <c r="P25" s="63" t="str">
        <f>IF(対象品目!U33=0,"",対象品目!U33)</f>
        <v/>
      </c>
      <c r="Q25" s="63" t="str">
        <f>IF(対象品目!V33=0,"",対象品目!V33)</f>
        <v/>
      </c>
      <c r="R25" s="63" t="str">
        <f>IF(対象品目!W33=0,"",対象品目!W33)</f>
        <v/>
      </c>
      <c r="S25" s="63" t="str">
        <f>IF(対象品目!X33=0,"",対象品目!X33)</f>
        <v/>
      </c>
      <c r="T25" s="63" t="str">
        <f>IF(対象品目!Y33=0,"",対象品目!Y33)</f>
        <v/>
      </c>
      <c r="U25" s="63" t="str">
        <f>IF(対象品目!Z33=0,"",対象品目!Z33)</f>
        <v/>
      </c>
      <c r="V25" s="63" t="str">
        <f>IF(対象品目!AA33=0,"",対象品目!AA33)</f>
        <v/>
      </c>
      <c r="W25" s="63" t="str">
        <f>IF(対象品目!AB33=0,"",対象品目!AB33)</f>
        <v/>
      </c>
      <c r="X25" s="63" t="str">
        <f>IF(対象品目!AC33=0,"",対象品目!AC33)</f>
        <v/>
      </c>
      <c r="Y25" s="63" t="str">
        <f>IF(対象品目!AD33=0,"",対象品目!AD33)</f>
        <v/>
      </c>
      <c r="Z25" s="63" t="str">
        <f>IF(対象品目!AE33=0,"",対象品目!AE33)</f>
        <v/>
      </c>
      <c r="AA25" s="63" t="str">
        <f>IF(対象品目!AF33=0,"",対象品目!AF33)</f>
        <v/>
      </c>
      <c r="AB25" s="63" t="str">
        <f>IF(対象品目!AG33=0,"",対象品目!AG33)</f>
        <v/>
      </c>
      <c r="AC25" s="63" t="str">
        <f>IF(対象品目!AH33=0,"",対象品目!AH33)</f>
        <v/>
      </c>
    </row>
    <row r="26" spans="1:29" ht="39" hidden="1" customHeight="1" outlineLevel="1" thickBot="1">
      <c r="A26" s="62" t="s">
        <v>76</v>
      </c>
      <c r="B26" s="62" t="str">
        <f>対象品目!E34&amp;CHAR(10)&amp;対象品目!C34&amp;CHAR(10)&amp;TEXT(対象品目!D34,"[$-411]ggge年mm月dd日")</f>
        <v xml:space="preserve">
明治33年01月00日</v>
      </c>
      <c r="C26" s="72">
        <f>対象品目!G34</f>
        <v>0</v>
      </c>
      <c r="D26" s="63" t="str">
        <f>IF(対象品目!I34=0,"",対象品目!I34)</f>
        <v/>
      </c>
      <c r="E26" s="63" t="str">
        <f>IF(対象品目!J34=0,"",対象品目!J34)</f>
        <v/>
      </c>
      <c r="F26" s="63" t="str">
        <f>IF(対象品目!K34=0,"",対象品目!K34)</f>
        <v/>
      </c>
      <c r="G26" s="63" t="str">
        <f>IF(対象品目!L34=0,"",対象品目!L34)</f>
        <v/>
      </c>
      <c r="H26" s="63" t="str">
        <f>IF(対象品目!M34=0,"",対象品目!M34)</f>
        <v/>
      </c>
      <c r="I26" s="63" t="str">
        <f>IF(対象品目!N34=0,"",対象品目!N34)</f>
        <v/>
      </c>
      <c r="J26" s="63" t="str">
        <f>IF(対象品目!O34=0,"",対象品目!O34)</f>
        <v/>
      </c>
      <c r="K26" s="63" t="str">
        <f>IF(対象品目!P34=0,"",対象品目!P34)</f>
        <v/>
      </c>
      <c r="L26" s="63" t="str">
        <f>IF(対象品目!Q34=0,"",対象品目!Q34)</f>
        <v/>
      </c>
      <c r="M26" s="63" t="str">
        <f>IF(対象品目!R34=0,"",対象品目!R34)</f>
        <v/>
      </c>
      <c r="N26" s="63" t="str">
        <f>IF(対象品目!S34=0,"",対象品目!S34)</f>
        <v/>
      </c>
      <c r="O26" s="63" t="str">
        <f>IF(対象品目!T34=0,"",対象品目!T34)</f>
        <v/>
      </c>
      <c r="P26" s="63" t="str">
        <f>IF(対象品目!U34=0,"",対象品目!U34)</f>
        <v/>
      </c>
      <c r="Q26" s="63" t="str">
        <f>IF(対象品目!V34=0,"",対象品目!V34)</f>
        <v/>
      </c>
      <c r="R26" s="63" t="str">
        <f>IF(対象品目!W34=0,"",対象品目!W34)</f>
        <v/>
      </c>
      <c r="S26" s="63" t="str">
        <f>IF(対象品目!X34=0,"",対象品目!X34)</f>
        <v/>
      </c>
      <c r="T26" s="63" t="str">
        <f>IF(対象品目!Y34=0,"",対象品目!Y34)</f>
        <v/>
      </c>
      <c r="U26" s="63" t="str">
        <f>IF(対象品目!Z34=0,"",対象品目!Z34)</f>
        <v/>
      </c>
      <c r="V26" s="63" t="str">
        <f>IF(対象品目!AA34=0,"",対象品目!AA34)</f>
        <v/>
      </c>
      <c r="W26" s="63" t="str">
        <f>IF(対象品目!AB34=0,"",対象品目!AB34)</f>
        <v/>
      </c>
      <c r="X26" s="63" t="str">
        <f>IF(対象品目!AC34=0,"",対象品目!AC34)</f>
        <v/>
      </c>
      <c r="Y26" s="63" t="str">
        <f>IF(対象品目!AD34=0,"",対象品目!AD34)</f>
        <v/>
      </c>
      <c r="Z26" s="63" t="str">
        <f>IF(対象品目!AE34=0,"",対象品目!AE34)</f>
        <v/>
      </c>
      <c r="AA26" s="63" t="str">
        <f>IF(対象品目!AF34=0,"",対象品目!AF34)</f>
        <v/>
      </c>
      <c r="AB26" s="63" t="str">
        <f>IF(対象品目!AG34=0,"",対象品目!AG34)</f>
        <v/>
      </c>
      <c r="AC26" s="63" t="str">
        <f>IF(対象品目!AH34=0,"",対象品目!AH34)</f>
        <v/>
      </c>
    </row>
    <row r="27" spans="1:29" ht="39" hidden="1" customHeight="1" outlineLevel="1" thickBot="1">
      <c r="A27" s="62" t="s">
        <v>76</v>
      </c>
      <c r="B27" s="62" t="str">
        <f>対象品目!E35&amp;CHAR(10)&amp;対象品目!C35&amp;CHAR(10)&amp;TEXT(対象品目!D35,"[$-411]ggge年mm月dd日")</f>
        <v xml:space="preserve">
明治33年01月00日</v>
      </c>
      <c r="C27" s="72">
        <f>対象品目!G35</f>
        <v>0</v>
      </c>
      <c r="D27" s="63" t="str">
        <f>IF(対象品目!I35=0,"",対象品目!I35)</f>
        <v/>
      </c>
      <c r="E27" s="63" t="str">
        <f>IF(対象品目!J35=0,"",対象品目!J35)</f>
        <v/>
      </c>
      <c r="F27" s="63" t="str">
        <f>IF(対象品目!K35=0,"",対象品目!K35)</f>
        <v/>
      </c>
      <c r="G27" s="63" t="str">
        <f>IF(対象品目!L35=0,"",対象品目!L35)</f>
        <v/>
      </c>
      <c r="H27" s="63" t="str">
        <f>IF(対象品目!M35=0,"",対象品目!M35)</f>
        <v/>
      </c>
      <c r="I27" s="63" t="str">
        <f>IF(対象品目!N35=0,"",対象品目!N35)</f>
        <v/>
      </c>
      <c r="J27" s="63" t="str">
        <f>IF(対象品目!O35=0,"",対象品目!O35)</f>
        <v/>
      </c>
      <c r="K27" s="63" t="str">
        <f>IF(対象品目!P35=0,"",対象品目!P35)</f>
        <v/>
      </c>
      <c r="L27" s="63" t="str">
        <f>IF(対象品目!Q35=0,"",対象品目!Q35)</f>
        <v/>
      </c>
      <c r="M27" s="63" t="str">
        <f>IF(対象品目!R35=0,"",対象品目!R35)</f>
        <v/>
      </c>
      <c r="N27" s="63" t="str">
        <f>IF(対象品目!S35=0,"",対象品目!S35)</f>
        <v/>
      </c>
      <c r="O27" s="63" t="str">
        <f>IF(対象品目!T35=0,"",対象品目!T35)</f>
        <v/>
      </c>
      <c r="P27" s="63" t="str">
        <f>IF(対象品目!U35=0,"",対象品目!U35)</f>
        <v/>
      </c>
      <c r="Q27" s="63" t="str">
        <f>IF(対象品目!V35=0,"",対象品目!V35)</f>
        <v/>
      </c>
      <c r="R27" s="63" t="str">
        <f>IF(対象品目!W35=0,"",対象品目!W35)</f>
        <v/>
      </c>
      <c r="S27" s="63" t="str">
        <f>IF(対象品目!X35=0,"",対象品目!X35)</f>
        <v/>
      </c>
      <c r="T27" s="63" t="str">
        <f>IF(対象品目!Y35=0,"",対象品目!Y35)</f>
        <v/>
      </c>
      <c r="U27" s="63" t="str">
        <f>IF(対象品目!Z35=0,"",対象品目!Z35)</f>
        <v/>
      </c>
      <c r="V27" s="63" t="str">
        <f>IF(対象品目!AA35=0,"",対象品目!AA35)</f>
        <v/>
      </c>
      <c r="W27" s="63" t="str">
        <f>IF(対象品目!AB35=0,"",対象品目!AB35)</f>
        <v/>
      </c>
      <c r="X27" s="63" t="str">
        <f>IF(対象品目!AC35=0,"",対象品目!AC35)</f>
        <v/>
      </c>
      <c r="Y27" s="63" t="str">
        <f>IF(対象品目!AD35=0,"",対象品目!AD35)</f>
        <v/>
      </c>
      <c r="Z27" s="63" t="str">
        <f>IF(対象品目!AE35=0,"",対象品目!AE35)</f>
        <v/>
      </c>
      <c r="AA27" s="63" t="str">
        <f>IF(対象品目!AF35=0,"",対象品目!AF35)</f>
        <v/>
      </c>
      <c r="AB27" s="63" t="str">
        <f>IF(対象品目!AG35=0,"",対象品目!AG35)</f>
        <v/>
      </c>
      <c r="AC27" s="63" t="str">
        <f>IF(対象品目!AH35=0,"",対象品目!AH35)</f>
        <v/>
      </c>
    </row>
    <row r="28" spans="1:29" ht="39" hidden="1" customHeight="1" outlineLevel="1" thickBot="1">
      <c r="A28" s="62" t="s">
        <v>76</v>
      </c>
      <c r="B28" s="62" t="str">
        <f>対象品目!E36&amp;CHAR(10)&amp;対象品目!C36&amp;CHAR(10)&amp;TEXT(対象品目!D36,"[$-411]ggge年mm月dd日")</f>
        <v xml:space="preserve">
明治33年01月00日</v>
      </c>
      <c r="C28" s="72">
        <f>対象品目!G36</f>
        <v>0</v>
      </c>
      <c r="D28" s="63" t="str">
        <f>IF(対象品目!I36=0,"",対象品目!I36)</f>
        <v/>
      </c>
      <c r="E28" s="63" t="str">
        <f>IF(対象品目!J36=0,"",対象品目!J36)</f>
        <v/>
      </c>
      <c r="F28" s="63" t="str">
        <f>IF(対象品目!K36=0,"",対象品目!K36)</f>
        <v/>
      </c>
      <c r="G28" s="63" t="str">
        <f>IF(対象品目!L36=0,"",対象品目!L36)</f>
        <v/>
      </c>
      <c r="H28" s="63" t="str">
        <f>IF(対象品目!M36=0,"",対象品目!M36)</f>
        <v/>
      </c>
      <c r="I28" s="63" t="str">
        <f>IF(対象品目!N36=0,"",対象品目!N36)</f>
        <v/>
      </c>
      <c r="J28" s="63" t="str">
        <f>IF(対象品目!O36=0,"",対象品目!O36)</f>
        <v/>
      </c>
      <c r="K28" s="63" t="str">
        <f>IF(対象品目!P36=0,"",対象品目!P36)</f>
        <v/>
      </c>
      <c r="L28" s="63" t="str">
        <f>IF(対象品目!Q36=0,"",対象品目!Q36)</f>
        <v/>
      </c>
      <c r="M28" s="63" t="str">
        <f>IF(対象品目!R36=0,"",対象品目!R36)</f>
        <v/>
      </c>
      <c r="N28" s="63" t="str">
        <f>IF(対象品目!S36=0,"",対象品目!S36)</f>
        <v/>
      </c>
      <c r="O28" s="63" t="str">
        <f>IF(対象品目!T36=0,"",対象品目!T36)</f>
        <v/>
      </c>
      <c r="P28" s="63" t="str">
        <f>IF(対象品目!U36=0,"",対象品目!U36)</f>
        <v/>
      </c>
      <c r="Q28" s="63" t="str">
        <f>IF(対象品目!V36=0,"",対象品目!V36)</f>
        <v/>
      </c>
      <c r="R28" s="63" t="str">
        <f>IF(対象品目!W36=0,"",対象品目!W36)</f>
        <v/>
      </c>
      <c r="S28" s="63" t="str">
        <f>IF(対象品目!X36=0,"",対象品目!X36)</f>
        <v/>
      </c>
      <c r="T28" s="63" t="str">
        <f>IF(対象品目!Y36=0,"",対象品目!Y36)</f>
        <v/>
      </c>
      <c r="U28" s="63" t="str">
        <f>IF(対象品目!Z36=0,"",対象品目!Z36)</f>
        <v/>
      </c>
      <c r="V28" s="63" t="str">
        <f>IF(対象品目!AA36=0,"",対象品目!AA36)</f>
        <v/>
      </c>
      <c r="W28" s="63" t="str">
        <f>IF(対象品目!AB36=0,"",対象品目!AB36)</f>
        <v/>
      </c>
      <c r="X28" s="63" t="str">
        <f>IF(対象品目!AC36=0,"",対象品目!AC36)</f>
        <v/>
      </c>
      <c r="Y28" s="63" t="str">
        <f>IF(対象品目!AD36=0,"",対象品目!AD36)</f>
        <v/>
      </c>
      <c r="Z28" s="63" t="str">
        <f>IF(対象品目!AE36=0,"",対象品目!AE36)</f>
        <v/>
      </c>
      <c r="AA28" s="63" t="str">
        <f>IF(対象品目!AF36=0,"",対象品目!AF36)</f>
        <v/>
      </c>
      <c r="AB28" s="63" t="str">
        <f>IF(対象品目!AG36=0,"",対象品目!AG36)</f>
        <v/>
      </c>
      <c r="AC28" s="63" t="str">
        <f>IF(対象品目!AH36=0,"",対象品目!AH36)</f>
        <v/>
      </c>
    </row>
    <row r="29" spans="1:29" ht="39" hidden="1" customHeight="1" outlineLevel="1" thickBot="1">
      <c r="A29" s="62" t="s">
        <v>76</v>
      </c>
      <c r="B29" s="62" t="str">
        <f>対象品目!E37&amp;CHAR(10)&amp;対象品目!C37&amp;CHAR(10)&amp;TEXT(対象品目!D37,"[$-411]ggge年mm月dd日")</f>
        <v xml:space="preserve">
明治33年01月00日</v>
      </c>
      <c r="C29" s="72">
        <f>対象品目!G37</f>
        <v>0</v>
      </c>
      <c r="D29" s="63" t="str">
        <f>IF(対象品目!I37=0,"",対象品目!I37)</f>
        <v/>
      </c>
      <c r="E29" s="63" t="str">
        <f>IF(対象品目!J37=0,"",対象品目!J37)</f>
        <v/>
      </c>
      <c r="F29" s="63" t="str">
        <f>IF(対象品目!K37=0,"",対象品目!K37)</f>
        <v/>
      </c>
      <c r="G29" s="63" t="str">
        <f>IF(対象品目!L37=0,"",対象品目!L37)</f>
        <v/>
      </c>
      <c r="H29" s="63" t="str">
        <f>IF(対象品目!M37=0,"",対象品目!M37)</f>
        <v/>
      </c>
      <c r="I29" s="63" t="str">
        <f>IF(対象品目!N37=0,"",対象品目!N37)</f>
        <v/>
      </c>
      <c r="J29" s="63" t="str">
        <f>IF(対象品目!O37=0,"",対象品目!O37)</f>
        <v/>
      </c>
      <c r="K29" s="63" t="str">
        <f>IF(対象品目!P37=0,"",対象品目!P37)</f>
        <v/>
      </c>
      <c r="L29" s="63" t="str">
        <f>IF(対象品目!Q37=0,"",対象品目!Q37)</f>
        <v/>
      </c>
      <c r="M29" s="63" t="str">
        <f>IF(対象品目!R37=0,"",対象品目!R37)</f>
        <v/>
      </c>
      <c r="N29" s="63" t="str">
        <f>IF(対象品目!S37=0,"",対象品目!S37)</f>
        <v/>
      </c>
      <c r="O29" s="63" t="str">
        <f>IF(対象品目!T37=0,"",対象品目!T37)</f>
        <v/>
      </c>
      <c r="P29" s="63" t="str">
        <f>IF(対象品目!U37=0,"",対象品目!U37)</f>
        <v/>
      </c>
      <c r="Q29" s="63" t="str">
        <f>IF(対象品目!V37=0,"",対象品目!V37)</f>
        <v/>
      </c>
      <c r="R29" s="63" t="str">
        <f>IF(対象品目!W37=0,"",対象品目!W37)</f>
        <v/>
      </c>
      <c r="S29" s="63" t="str">
        <f>IF(対象品目!X37=0,"",対象品目!X37)</f>
        <v/>
      </c>
      <c r="T29" s="63" t="str">
        <f>IF(対象品目!Y37=0,"",対象品目!Y37)</f>
        <v/>
      </c>
      <c r="U29" s="63" t="str">
        <f>IF(対象品目!Z37=0,"",対象品目!Z37)</f>
        <v/>
      </c>
      <c r="V29" s="63" t="str">
        <f>IF(対象品目!AA37=0,"",対象品目!AA37)</f>
        <v/>
      </c>
      <c r="W29" s="63" t="str">
        <f>IF(対象品目!AB37=0,"",対象品目!AB37)</f>
        <v/>
      </c>
      <c r="X29" s="63" t="str">
        <f>IF(対象品目!AC37=0,"",対象品目!AC37)</f>
        <v/>
      </c>
      <c r="Y29" s="63" t="str">
        <f>IF(対象品目!AD37=0,"",対象品目!AD37)</f>
        <v/>
      </c>
      <c r="Z29" s="63" t="str">
        <f>IF(対象品目!AE37=0,"",対象品目!AE37)</f>
        <v/>
      </c>
      <c r="AA29" s="63" t="str">
        <f>IF(対象品目!AF37=0,"",対象品目!AF37)</f>
        <v/>
      </c>
      <c r="AB29" s="63" t="str">
        <f>IF(対象品目!AG37=0,"",対象品目!AG37)</f>
        <v/>
      </c>
      <c r="AC29" s="63" t="str">
        <f>IF(対象品目!AH37=0,"",対象品目!AH37)</f>
        <v/>
      </c>
    </row>
    <row r="30" spans="1:29" ht="39" hidden="1" customHeight="1" outlineLevel="1" thickBot="1">
      <c r="A30" s="62" t="s">
        <v>76</v>
      </c>
      <c r="B30" s="62" t="str">
        <f>対象品目!E38&amp;CHAR(10)&amp;対象品目!C38&amp;CHAR(10)&amp;TEXT(対象品目!D38,"[$-411]ggge年mm月dd日")</f>
        <v xml:space="preserve">
明治33年01月00日</v>
      </c>
      <c r="C30" s="72">
        <f>対象品目!G38</f>
        <v>0</v>
      </c>
      <c r="D30" s="63" t="str">
        <f>IF(対象品目!I38=0,"",対象品目!I38)</f>
        <v/>
      </c>
      <c r="E30" s="63" t="str">
        <f>IF(対象品目!J38=0,"",対象品目!J38)</f>
        <v/>
      </c>
      <c r="F30" s="63" t="str">
        <f>IF(対象品目!K38=0,"",対象品目!K38)</f>
        <v/>
      </c>
      <c r="G30" s="63" t="str">
        <f>IF(対象品目!L38=0,"",対象品目!L38)</f>
        <v/>
      </c>
      <c r="H30" s="63" t="str">
        <f>IF(対象品目!M38=0,"",対象品目!M38)</f>
        <v/>
      </c>
      <c r="I30" s="63" t="str">
        <f>IF(対象品目!N38=0,"",対象品目!N38)</f>
        <v/>
      </c>
      <c r="J30" s="63" t="str">
        <f>IF(対象品目!O38=0,"",対象品目!O38)</f>
        <v/>
      </c>
      <c r="K30" s="63" t="str">
        <f>IF(対象品目!P38=0,"",対象品目!P38)</f>
        <v/>
      </c>
      <c r="L30" s="63" t="str">
        <f>IF(対象品目!Q38=0,"",対象品目!Q38)</f>
        <v/>
      </c>
      <c r="M30" s="63" t="str">
        <f>IF(対象品目!R38=0,"",対象品目!R38)</f>
        <v/>
      </c>
      <c r="N30" s="63" t="str">
        <f>IF(対象品目!S38=0,"",対象品目!S38)</f>
        <v/>
      </c>
      <c r="O30" s="63" t="str">
        <f>IF(対象品目!T38=0,"",対象品目!T38)</f>
        <v/>
      </c>
      <c r="P30" s="63" t="str">
        <f>IF(対象品目!U38=0,"",対象品目!U38)</f>
        <v/>
      </c>
      <c r="Q30" s="63" t="str">
        <f>IF(対象品目!V38=0,"",対象品目!V38)</f>
        <v/>
      </c>
      <c r="R30" s="63" t="str">
        <f>IF(対象品目!W38=0,"",対象品目!W38)</f>
        <v/>
      </c>
      <c r="S30" s="63" t="str">
        <f>IF(対象品目!X38=0,"",対象品目!X38)</f>
        <v/>
      </c>
      <c r="T30" s="63" t="str">
        <f>IF(対象品目!Y38=0,"",対象品目!Y38)</f>
        <v/>
      </c>
      <c r="U30" s="63" t="str">
        <f>IF(対象品目!Z38=0,"",対象品目!Z38)</f>
        <v/>
      </c>
      <c r="V30" s="63" t="str">
        <f>IF(対象品目!AA38=0,"",対象品目!AA38)</f>
        <v/>
      </c>
      <c r="W30" s="63" t="str">
        <f>IF(対象品目!AB38=0,"",対象品目!AB38)</f>
        <v/>
      </c>
      <c r="X30" s="63" t="str">
        <f>IF(対象品目!AC38=0,"",対象品目!AC38)</f>
        <v/>
      </c>
      <c r="Y30" s="63" t="str">
        <f>IF(対象品目!AD38=0,"",対象品目!AD38)</f>
        <v/>
      </c>
      <c r="Z30" s="63" t="str">
        <f>IF(対象品目!AE38=0,"",対象品目!AE38)</f>
        <v/>
      </c>
      <c r="AA30" s="63" t="str">
        <f>IF(対象品目!AF38=0,"",対象品目!AF38)</f>
        <v/>
      </c>
      <c r="AB30" s="63" t="str">
        <f>IF(対象品目!AG38=0,"",対象品目!AG38)</f>
        <v/>
      </c>
      <c r="AC30" s="63" t="str">
        <f>IF(対象品目!AH38=0,"",対象品目!AH38)</f>
        <v/>
      </c>
    </row>
    <row r="31" spans="1:29" ht="39" hidden="1" customHeight="1" outlineLevel="1" thickBot="1">
      <c r="A31" s="62" t="s">
        <v>76</v>
      </c>
      <c r="B31" s="62" t="str">
        <f>対象品目!E39&amp;CHAR(10)&amp;対象品目!C39&amp;CHAR(10)&amp;TEXT(対象品目!D39,"[$-411]ggge年mm月dd日")</f>
        <v xml:space="preserve">
明治33年01月00日</v>
      </c>
      <c r="C31" s="72">
        <f>対象品目!G39</f>
        <v>0</v>
      </c>
      <c r="D31" s="63" t="str">
        <f>IF(対象品目!I39=0,"",対象品目!I39)</f>
        <v/>
      </c>
      <c r="E31" s="63" t="str">
        <f>IF(対象品目!J39=0,"",対象品目!J39)</f>
        <v/>
      </c>
      <c r="F31" s="63" t="str">
        <f>IF(対象品目!K39=0,"",対象品目!K39)</f>
        <v/>
      </c>
      <c r="G31" s="63" t="str">
        <f>IF(対象品目!L39=0,"",対象品目!L39)</f>
        <v/>
      </c>
      <c r="H31" s="63" t="str">
        <f>IF(対象品目!M39=0,"",対象品目!M39)</f>
        <v/>
      </c>
      <c r="I31" s="63" t="str">
        <f>IF(対象品目!N39=0,"",対象品目!N39)</f>
        <v/>
      </c>
      <c r="J31" s="63" t="str">
        <f>IF(対象品目!O39=0,"",対象品目!O39)</f>
        <v/>
      </c>
      <c r="K31" s="63" t="str">
        <f>IF(対象品目!P39=0,"",対象品目!P39)</f>
        <v/>
      </c>
      <c r="L31" s="63" t="str">
        <f>IF(対象品目!Q39=0,"",対象品目!Q39)</f>
        <v/>
      </c>
      <c r="M31" s="63" t="str">
        <f>IF(対象品目!R39=0,"",対象品目!R39)</f>
        <v/>
      </c>
      <c r="N31" s="63" t="str">
        <f>IF(対象品目!S39=0,"",対象品目!S39)</f>
        <v/>
      </c>
      <c r="O31" s="63" t="str">
        <f>IF(対象品目!T39=0,"",対象品目!T39)</f>
        <v/>
      </c>
      <c r="P31" s="63" t="str">
        <f>IF(対象品目!U39=0,"",対象品目!U39)</f>
        <v/>
      </c>
      <c r="Q31" s="63" t="str">
        <f>IF(対象品目!V39=0,"",対象品目!V39)</f>
        <v/>
      </c>
      <c r="R31" s="63" t="str">
        <f>IF(対象品目!W39=0,"",対象品目!W39)</f>
        <v/>
      </c>
      <c r="S31" s="63" t="str">
        <f>IF(対象品目!X39=0,"",対象品目!X39)</f>
        <v/>
      </c>
      <c r="T31" s="63" t="str">
        <f>IF(対象品目!Y39=0,"",対象品目!Y39)</f>
        <v/>
      </c>
      <c r="U31" s="63" t="str">
        <f>IF(対象品目!Z39=0,"",対象品目!Z39)</f>
        <v/>
      </c>
      <c r="V31" s="63" t="str">
        <f>IF(対象品目!AA39=0,"",対象品目!AA39)</f>
        <v/>
      </c>
      <c r="W31" s="63" t="str">
        <f>IF(対象品目!AB39=0,"",対象品目!AB39)</f>
        <v/>
      </c>
      <c r="X31" s="63" t="str">
        <f>IF(対象品目!AC39=0,"",対象品目!AC39)</f>
        <v/>
      </c>
      <c r="Y31" s="63" t="str">
        <f>IF(対象品目!AD39=0,"",対象品目!AD39)</f>
        <v/>
      </c>
      <c r="Z31" s="63" t="str">
        <f>IF(対象品目!AE39=0,"",対象品目!AE39)</f>
        <v/>
      </c>
      <c r="AA31" s="63" t="str">
        <f>IF(対象品目!AF39=0,"",対象品目!AF39)</f>
        <v/>
      </c>
      <c r="AB31" s="63" t="str">
        <f>IF(対象品目!AG39=0,"",対象品目!AG39)</f>
        <v/>
      </c>
      <c r="AC31" s="63" t="str">
        <f>IF(対象品目!AH39=0,"",対象品目!AH39)</f>
        <v/>
      </c>
    </row>
    <row r="32" spans="1:29" ht="39" hidden="1" customHeight="1" outlineLevel="1" thickBot="1">
      <c r="A32" s="62" t="s">
        <v>76</v>
      </c>
      <c r="B32" s="62" t="str">
        <f>対象品目!E40&amp;CHAR(10)&amp;対象品目!C40&amp;CHAR(10)&amp;TEXT(対象品目!D40,"[$-411]ggge年mm月dd日")</f>
        <v xml:space="preserve">
明治33年01月00日</v>
      </c>
      <c r="C32" s="72">
        <f>対象品目!G40</f>
        <v>0</v>
      </c>
      <c r="D32" s="63" t="str">
        <f>IF(対象品目!I40=0,"",対象品目!I40)</f>
        <v/>
      </c>
      <c r="E32" s="63" t="str">
        <f>IF(対象品目!J40=0,"",対象品目!J40)</f>
        <v/>
      </c>
      <c r="F32" s="63" t="str">
        <f>IF(対象品目!K40=0,"",対象品目!K40)</f>
        <v/>
      </c>
      <c r="G32" s="63" t="str">
        <f>IF(対象品目!L40=0,"",対象品目!L40)</f>
        <v/>
      </c>
      <c r="H32" s="63" t="str">
        <f>IF(対象品目!M40=0,"",対象品目!M40)</f>
        <v/>
      </c>
      <c r="I32" s="63" t="str">
        <f>IF(対象品目!N40=0,"",対象品目!N40)</f>
        <v/>
      </c>
      <c r="J32" s="63" t="str">
        <f>IF(対象品目!O40=0,"",対象品目!O40)</f>
        <v/>
      </c>
      <c r="K32" s="63" t="str">
        <f>IF(対象品目!P40=0,"",対象品目!P40)</f>
        <v/>
      </c>
      <c r="L32" s="63" t="str">
        <f>IF(対象品目!Q40=0,"",対象品目!Q40)</f>
        <v/>
      </c>
      <c r="M32" s="63" t="str">
        <f>IF(対象品目!R40=0,"",対象品目!R40)</f>
        <v/>
      </c>
      <c r="N32" s="63" t="str">
        <f>IF(対象品目!S40=0,"",対象品目!S40)</f>
        <v/>
      </c>
      <c r="O32" s="63" t="str">
        <f>IF(対象品目!T40=0,"",対象品目!T40)</f>
        <v/>
      </c>
      <c r="P32" s="63" t="str">
        <f>IF(対象品目!U40=0,"",対象品目!U40)</f>
        <v/>
      </c>
      <c r="Q32" s="63" t="str">
        <f>IF(対象品目!V40=0,"",対象品目!V40)</f>
        <v/>
      </c>
      <c r="R32" s="63" t="str">
        <f>IF(対象品目!W40=0,"",対象品目!W40)</f>
        <v/>
      </c>
      <c r="S32" s="63" t="str">
        <f>IF(対象品目!X40=0,"",対象品目!X40)</f>
        <v/>
      </c>
      <c r="T32" s="63" t="str">
        <f>IF(対象品目!Y40=0,"",対象品目!Y40)</f>
        <v/>
      </c>
      <c r="U32" s="63" t="str">
        <f>IF(対象品目!Z40=0,"",対象品目!Z40)</f>
        <v/>
      </c>
      <c r="V32" s="63" t="str">
        <f>IF(対象品目!AA40=0,"",対象品目!AA40)</f>
        <v/>
      </c>
      <c r="W32" s="63" t="str">
        <f>IF(対象品目!AB40=0,"",対象品目!AB40)</f>
        <v/>
      </c>
      <c r="X32" s="63" t="str">
        <f>IF(対象品目!AC40=0,"",対象品目!AC40)</f>
        <v/>
      </c>
      <c r="Y32" s="63" t="str">
        <f>IF(対象品目!AD40=0,"",対象品目!AD40)</f>
        <v/>
      </c>
      <c r="Z32" s="63" t="str">
        <f>IF(対象品目!AE40=0,"",対象品目!AE40)</f>
        <v/>
      </c>
      <c r="AA32" s="63" t="str">
        <f>IF(対象品目!AF40=0,"",対象品目!AF40)</f>
        <v/>
      </c>
      <c r="AB32" s="63" t="str">
        <f>IF(対象品目!AG40=0,"",対象品目!AG40)</f>
        <v/>
      </c>
      <c r="AC32" s="63" t="str">
        <f>IF(対象品目!AH40=0,"",対象品目!AH40)</f>
        <v/>
      </c>
    </row>
    <row r="33" spans="1:29" ht="39" hidden="1" customHeight="1" outlineLevel="1" thickBot="1">
      <c r="A33" s="62" t="s">
        <v>76</v>
      </c>
      <c r="B33" s="62" t="str">
        <f>対象品目!E41&amp;CHAR(10)&amp;対象品目!C41&amp;CHAR(10)&amp;TEXT(対象品目!D41,"[$-411]ggge年mm月dd日")</f>
        <v xml:space="preserve">
明治33年01月00日</v>
      </c>
      <c r="C33" s="72">
        <f>対象品目!G41</f>
        <v>0</v>
      </c>
      <c r="D33" s="63" t="str">
        <f>IF(対象品目!I41=0,"",対象品目!I41)</f>
        <v/>
      </c>
      <c r="E33" s="63" t="str">
        <f>IF(対象品目!J41=0,"",対象品目!J41)</f>
        <v/>
      </c>
      <c r="F33" s="63" t="str">
        <f>IF(対象品目!K41=0,"",対象品目!K41)</f>
        <v/>
      </c>
      <c r="G33" s="63" t="str">
        <f>IF(対象品目!L41=0,"",対象品目!L41)</f>
        <v/>
      </c>
      <c r="H33" s="63" t="str">
        <f>IF(対象品目!M41=0,"",対象品目!M41)</f>
        <v/>
      </c>
      <c r="I33" s="63" t="str">
        <f>IF(対象品目!N41=0,"",対象品目!N41)</f>
        <v/>
      </c>
      <c r="J33" s="63" t="str">
        <f>IF(対象品目!O41=0,"",対象品目!O41)</f>
        <v/>
      </c>
      <c r="K33" s="63" t="str">
        <f>IF(対象品目!P41=0,"",対象品目!P41)</f>
        <v/>
      </c>
      <c r="L33" s="63" t="str">
        <f>IF(対象品目!Q41=0,"",対象品目!Q41)</f>
        <v/>
      </c>
      <c r="M33" s="63" t="str">
        <f>IF(対象品目!R41=0,"",対象品目!R41)</f>
        <v/>
      </c>
      <c r="N33" s="63" t="str">
        <f>IF(対象品目!S41=0,"",対象品目!S41)</f>
        <v/>
      </c>
      <c r="O33" s="63" t="str">
        <f>IF(対象品目!T41=0,"",対象品目!T41)</f>
        <v/>
      </c>
      <c r="P33" s="63" t="str">
        <f>IF(対象品目!U41=0,"",対象品目!U41)</f>
        <v/>
      </c>
      <c r="Q33" s="63" t="str">
        <f>IF(対象品目!V41=0,"",対象品目!V41)</f>
        <v/>
      </c>
      <c r="R33" s="63" t="str">
        <f>IF(対象品目!W41=0,"",対象品目!W41)</f>
        <v/>
      </c>
      <c r="S33" s="63" t="str">
        <f>IF(対象品目!X41=0,"",対象品目!X41)</f>
        <v/>
      </c>
      <c r="T33" s="63" t="str">
        <f>IF(対象品目!Y41=0,"",対象品目!Y41)</f>
        <v/>
      </c>
      <c r="U33" s="63" t="str">
        <f>IF(対象品目!Z41=0,"",対象品目!Z41)</f>
        <v/>
      </c>
      <c r="V33" s="63" t="str">
        <f>IF(対象品目!AA41=0,"",対象品目!AA41)</f>
        <v/>
      </c>
      <c r="W33" s="63" t="str">
        <f>IF(対象品目!AB41=0,"",対象品目!AB41)</f>
        <v/>
      </c>
      <c r="X33" s="63" t="str">
        <f>IF(対象品目!AC41=0,"",対象品目!AC41)</f>
        <v/>
      </c>
      <c r="Y33" s="63" t="str">
        <f>IF(対象品目!AD41=0,"",対象品目!AD41)</f>
        <v/>
      </c>
      <c r="Z33" s="63" t="str">
        <f>IF(対象品目!AE41=0,"",対象品目!AE41)</f>
        <v/>
      </c>
      <c r="AA33" s="63" t="str">
        <f>IF(対象品目!AF41=0,"",対象品目!AF41)</f>
        <v/>
      </c>
      <c r="AB33" s="63" t="str">
        <f>IF(対象品目!AG41=0,"",対象品目!AG41)</f>
        <v/>
      </c>
      <c r="AC33" s="63" t="str">
        <f>IF(対象品目!AH41=0,"",対象品目!AH41)</f>
        <v/>
      </c>
    </row>
    <row r="34" spans="1:29" collapsed="1"/>
  </sheetData>
  <mergeCells count="3">
    <mergeCell ref="A1:B1"/>
    <mergeCell ref="A7:B8"/>
    <mergeCell ref="C7:C8"/>
  </mergeCells>
  <phoneticPr fontId="5"/>
  <printOptions horizontalCentered="1"/>
  <pageMargins left="0.7" right="0.7" top="0.75" bottom="0.75" header="0.3" footer="0.3"/>
  <pageSetup paperSize="9" orientation="landscape" r:id="rId1"/>
  <headerFooter>
    <oddFooter>&amp;L&amp;"Tahoma,標準"&amp;9JMDF8704J Rev.1&amp;R&amp;9別紙</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62"/>
  <sheetViews>
    <sheetView view="pageBreakPreview" zoomScaleNormal="120" zoomScaleSheetLayoutView="100" workbookViewId="0">
      <selection activeCell="C4" sqref="C4:F4"/>
    </sheetView>
  </sheetViews>
  <sheetFormatPr defaultRowHeight="12" outlineLevelRow="1" outlineLevelCol="1"/>
  <cols>
    <col min="1" max="2" width="3.21875" style="40" customWidth="1"/>
    <col min="3" max="3" width="3.6640625" style="40" customWidth="1"/>
    <col min="4" max="4" width="2.5546875" style="40" customWidth="1"/>
    <col min="5" max="5" width="2.44140625" style="40" customWidth="1"/>
    <col min="6" max="6" width="4.6640625" style="40" customWidth="1"/>
    <col min="7" max="7" width="5.5546875" style="40" customWidth="1"/>
    <col min="8" max="9" width="5.21875" style="40" customWidth="1"/>
    <col min="10" max="10" width="8.21875" style="40" customWidth="1"/>
    <col min="11" max="11" width="6.6640625" style="40" customWidth="1"/>
    <col min="12" max="13" width="3.33203125" style="40" customWidth="1"/>
    <col min="14" max="14" width="8.109375" style="40" customWidth="1"/>
    <col min="15" max="15" width="11.5546875" style="40" customWidth="1"/>
    <col min="16" max="16" width="12.21875" style="40" customWidth="1"/>
    <col min="17" max="17" width="8.88671875" style="40" customWidth="1"/>
    <col min="18" max="21" width="8.88671875" style="40" customWidth="1" outlineLevel="1"/>
    <col min="22" max="26" width="8.88671875" style="40" customWidth="1"/>
    <col min="27" max="16384" width="8.88671875" style="40"/>
  </cols>
  <sheetData>
    <row r="1" spans="1:27" ht="25.5" customHeight="1">
      <c r="A1" s="320" t="s">
        <v>78</v>
      </c>
      <c r="B1" s="320"/>
      <c r="C1" s="320"/>
      <c r="D1" s="320"/>
      <c r="E1" s="320"/>
      <c r="F1" s="310" t="str">
        <f>見積兼申込書!E8</f>
        <v>見積番号を記入</v>
      </c>
      <c r="G1" s="310"/>
      <c r="H1" s="310"/>
      <c r="I1" s="310"/>
      <c r="J1" s="321"/>
      <c r="K1" s="321"/>
      <c r="L1" s="321"/>
      <c r="M1" s="321"/>
      <c r="N1" s="321"/>
    </row>
    <row r="2" spans="1:27" ht="55.5" customHeight="1">
      <c r="A2" s="311" t="s">
        <v>79</v>
      </c>
      <c r="B2" s="312"/>
      <c r="C2" s="312"/>
      <c r="D2" s="312"/>
      <c r="E2" s="312"/>
      <c r="F2" s="312"/>
      <c r="G2" s="312"/>
      <c r="H2" s="312"/>
      <c r="I2" s="312"/>
      <c r="J2" s="312"/>
      <c r="K2" s="312"/>
      <c r="L2" s="312"/>
      <c r="M2" s="312"/>
      <c r="N2" s="312"/>
      <c r="O2" s="312"/>
      <c r="P2" s="312"/>
    </row>
    <row r="3" spans="1:27" ht="21" customHeight="1">
      <c r="B3" s="322" t="s">
        <v>80</v>
      </c>
      <c r="C3" s="323"/>
      <c r="D3" s="323"/>
      <c r="E3" s="324"/>
      <c r="G3" s="325" t="s">
        <v>81</v>
      </c>
      <c r="H3" s="326"/>
      <c r="I3" s="326"/>
      <c r="J3" s="326"/>
      <c r="K3" s="326"/>
      <c r="L3" s="326"/>
      <c r="M3" s="326"/>
      <c r="N3" s="326"/>
      <c r="O3" s="327"/>
      <c r="Q3" s="40" t="s">
        <v>80</v>
      </c>
      <c r="R3" s="40" t="s">
        <v>82</v>
      </c>
      <c r="S3" s="40" t="s">
        <v>83</v>
      </c>
    </row>
    <row r="4" spans="1:27">
      <c r="A4" s="41"/>
      <c r="B4" s="41"/>
      <c r="C4" s="41"/>
      <c r="D4" s="41"/>
      <c r="E4" s="41"/>
      <c r="F4" s="41"/>
      <c r="G4" s="41"/>
      <c r="H4" s="41"/>
      <c r="I4" s="41"/>
      <c r="J4" s="41"/>
      <c r="K4" s="41"/>
    </row>
    <row r="5" spans="1:27" ht="34.5" customHeight="1">
      <c r="A5" s="338" t="s">
        <v>84</v>
      </c>
      <c r="B5" s="320" t="s">
        <v>85</v>
      </c>
      <c r="C5" s="320"/>
      <c r="D5" s="320"/>
      <c r="E5" s="320"/>
      <c r="F5" s="314" t="str">
        <f>IF(お客様情報!C4="選任製造販売業者",お客様情報!C6&amp;CHAR(10)&amp;"外国製造業者："&amp;お客様情報!C19,お客様情報!C6)</f>
        <v>製造販売業者名を業許可通りに記入</v>
      </c>
      <c r="G5" s="314"/>
      <c r="H5" s="314"/>
      <c r="I5" s="314"/>
      <c r="J5" s="314"/>
      <c r="K5" s="314"/>
      <c r="L5" s="314"/>
      <c r="M5" s="314"/>
      <c r="N5" s="314"/>
      <c r="O5" s="314"/>
      <c r="P5" s="314"/>
    </row>
    <row r="6" spans="1:27" ht="24.75" customHeight="1">
      <c r="A6" s="339"/>
      <c r="B6" s="320" t="s">
        <v>86</v>
      </c>
      <c r="C6" s="320"/>
      <c r="D6" s="320"/>
      <c r="E6" s="320"/>
      <c r="F6" s="328" t="str">
        <f>+お客様情報!C9</f>
        <v>製造販売業許可区分を選択</v>
      </c>
      <c r="G6" s="329"/>
      <c r="H6" s="329"/>
      <c r="I6" s="329"/>
      <c r="J6" s="330"/>
      <c r="K6" s="320" t="s">
        <v>87</v>
      </c>
      <c r="L6" s="320"/>
      <c r="M6" s="320"/>
      <c r="N6" s="331" t="str">
        <f>+お客様情報!C8</f>
        <v>製造販売業許可番号を記入(半角)</v>
      </c>
      <c r="O6" s="332"/>
      <c r="P6" s="333"/>
    </row>
    <row r="7" spans="1:27">
      <c r="A7" s="340"/>
      <c r="B7" s="340"/>
      <c r="C7" s="340"/>
      <c r="D7" s="340"/>
      <c r="E7" s="340"/>
      <c r="F7" s="340"/>
      <c r="G7" s="340"/>
      <c r="H7" s="340"/>
      <c r="I7" s="340"/>
      <c r="J7" s="42"/>
    </row>
    <row r="8" spans="1:27" ht="51" customHeight="1">
      <c r="A8" s="337" t="s">
        <v>88</v>
      </c>
      <c r="B8" s="334" t="s">
        <v>89</v>
      </c>
      <c r="C8" s="334"/>
      <c r="D8" s="335"/>
      <c r="E8" s="335">
        <f>対象品目!E17</f>
        <v>0</v>
      </c>
      <c r="F8" s="397"/>
      <c r="G8" s="397"/>
      <c r="H8" s="397"/>
      <c r="I8" s="397"/>
      <c r="J8" s="397"/>
      <c r="K8" s="397"/>
      <c r="L8" s="397"/>
      <c r="M8" s="397"/>
      <c r="N8" s="153" t="str">
        <f>IF(対象品目!C18=""," ","ほか
対象品目参照")</f>
        <v xml:space="preserve"> </v>
      </c>
      <c r="O8" s="152" t="s">
        <v>90</v>
      </c>
      <c r="P8" s="153">
        <f>COUNTIF(対象品目!B17:B41,"*親*")</f>
        <v>0</v>
      </c>
      <c r="Q8" s="40" t="s">
        <v>91</v>
      </c>
    </row>
    <row r="9" spans="1:27" ht="14.25" customHeight="1">
      <c r="A9" s="337"/>
      <c r="B9" s="334" t="s">
        <v>92</v>
      </c>
      <c r="C9" s="334"/>
      <c r="D9" s="334"/>
      <c r="E9" s="341">
        <f>対象品目!F17</f>
        <v>0</v>
      </c>
      <c r="F9" s="341"/>
      <c r="G9" s="341"/>
      <c r="H9" s="341"/>
      <c r="I9" s="341"/>
      <c r="J9" s="341"/>
      <c r="K9" s="336" t="s">
        <v>93</v>
      </c>
      <c r="L9" s="336"/>
      <c r="M9" s="336"/>
      <c r="N9" s="336" t="s">
        <v>94</v>
      </c>
      <c r="O9" s="334"/>
      <c r="P9" s="334"/>
      <c r="Q9" s="94" t="s">
        <v>95</v>
      </c>
    </row>
    <row r="10" spans="1:27" ht="14.25" customHeight="1">
      <c r="A10" s="337"/>
      <c r="B10" s="334"/>
      <c r="C10" s="334"/>
      <c r="D10" s="334"/>
      <c r="E10" s="342"/>
      <c r="F10" s="342"/>
      <c r="G10" s="342"/>
      <c r="H10" s="342"/>
      <c r="I10" s="342"/>
      <c r="J10" s="342"/>
      <c r="K10" s="343" t="s">
        <v>96</v>
      </c>
      <c r="L10" s="343"/>
      <c r="M10" s="343"/>
      <c r="N10" s="344" t="s">
        <v>97</v>
      </c>
      <c r="O10" s="344"/>
      <c r="P10" s="344"/>
      <c r="Q10" s="94" t="s">
        <v>95</v>
      </c>
    </row>
    <row r="11" spans="1:27">
      <c r="A11" s="41"/>
    </row>
    <row r="12" spans="1:27" s="109" customFormat="1" ht="53.25" customHeight="1">
      <c r="A12" s="395"/>
      <c r="B12" s="396"/>
      <c r="C12" s="347" t="s">
        <v>98</v>
      </c>
      <c r="D12" s="347"/>
      <c r="E12" s="347" t="s">
        <v>99</v>
      </c>
      <c r="F12" s="347"/>
      <c r="G12" s="347"/>
      <c r="H12" s="347"/>
      <c r="I12" s="347"/>
      <c r="J12" s="347"/>
      <c r="K12" s="347"/>
      <c r="L12" s="345" t="s">
        <v>100</v>
      </c>
      <c r="M12" s="346"/>
      <c r="N12" s="108" t="s">
        <v>101</v>
      </c>
      <c r="O12" s="114" t="s">
        <v>102</v>
      </c>
      <c r="P12" s="155" t="s">
        <v>103</v>
      </c>
    </row>
    <row r="13" spans="1:27" ht="37.5" customHeight="1">
      <c r="A13" s="315" t="str">
        <f>製造所情報!A16</f>
        <v>製販</v>
      </c>
      <c r="B13" s="316"/>
      <c r="C13" s="313" t="str">
        <f>製造所情報!B16</f>
        <v>-</v>
      </c>
      <c r="D13" s="313"/>
      <c r="E13" s="314" t="str">
        <f>製造所情報!C16&amp;CHAR(10)&amp;製造所情報!D16</f>
        <v>製造販売業者名を業許可通りに記入
製造販売業者住所を業許可通りに記入</v>
      </c>
      <c r="F13" s="314"/>
      <c r="G13" s="314"/>
      <c r="H13" s="314"/>
      <c r="I13" s="314"/>
      <c r="J13" s="314"/>
      <c r="K13" s="314"/>
      <c r="L13" s="306" t="str">
        <f>製造所情報!E16</f>
        <v>製造販売業許可番号を記入(半角)</v>
      </c>
      <c r="M13" s="307"/>
      <c r="N13" s="43">
        <f>製造所情報!F16</f>
        <v>0</v>
      </c>
      <c r="O13" s="44" t="str">
        <f>製造所情報!H16&amp;CHAR(10)&amp;製造所情報!K16&amp;CHAR(10)&amp;製造所情報!M16</f>
        <v xml:space="preserve">
</v>
      </c>
      <c r="P13" s="154" t="str">
        <f>製造所情報!I16</f>
        <v>回答選択</v>
      </c>
      <c r="Q13" s="40" t="s">
        <v>104</v>
      </c>
      <c r="AA13" s="45"/>
    </row>
    <row r="14" spans="1:27" ht="30" customHeight="1" outlineLevel="1">
      <c r="A14" s="315" t="str">
        <f>製造所情報!A17</f>
        <v>外国製造等事業者</v>
      </c>
      <c r="B14" s="316"/>
      <c r="C14" s="313" t="str">
        <f>製造所情報!B17</f>
        <v>-</v>
      </c>
      <c r="D14" s="313"/>
      <c r="E14" s="314" t="str">
        <f>製造所情報!C17&amp;CHAR(10)&amp;製造所情報!D17</f>
        <v>選任製造販売業者である場合、ご記入下さい
選任製造販売業者である場合、ご記入下さい</v>
      </c>
      <c r="F14" s="314"/>
      <c r="G14" s="314"/>
      <c r="H14" s="314"/>
      <c r="I14" s="314"/>
      <c r="J14" s="314"/>
      <c r="K14" s="314"/>
      <c r="L14" s="306" t="str">
        <f>製造所情報!E17</f>
        <v>-</v>
      </c>
      <c r="M14" s="307"/>
      <c r="N14" s="43">
        <f>製造所情報!F17</f>
        <v>0</v>
      </c>
      <c r="O14" s="44" t="str">
        <f>製造所情報!H17&amp;CHAR(10)&amp;製造所情報!K17&amp;CHAR(10)&amp;製造所情報!M17</f>
        <v xml:space="preserve">
</v>
      </c>
      <c r="P14" s="154" t="str">
        <f>製造所情報!I17</f>
        <v>回答選択</v>
      </c>
      <c r="Q14" s="40" t="s">
        <v>104</v>
      </c>
      <c r="AA14" s="45"/>
    </row>
    <row r="15" spans="1:27" ht="30" customHeight="1">
      <c r="A15" s="317" t="s">
        <v>105</v>
      </c>
      <c r="B15" s="71" t="str">
        <f>製造所情報!A18</f>
        <v>A</v>
      </c>
      <c r="C15" s="313">
        <f>製造所情報!B18</f>
        <v>0</v>
      </c>
      <c r="D15" s="313"/>
      <c r="E15" s="314" t="str">
        <f>製造所情報!C18&amp;CHAR(10)&amp;製造所情報!D18</f>
        <v>名称を登録証どおりに記入
所在地を登録証どおりに記入</v>
      </c>
      <c r="F15" s="314"/>
      <c r="G15" s="314"/>
      <c r="H15" s="314"/>
      <c r="I15" s="314"/>
      <c r="J15" s="314"/>
      <c r="K15" s="314"/>
      <c r="L15" s="306" t="str">
        <f>製造所情報!E18</f>
        <v>登録番号を記入</v>
      </c>
      <c r="M15" s="307"/>
      <c r="N15" s="43">
        <f>製造所情報!F18</f>
        <v>0</v>
      </c>
      <c r="O15" s="44" t="str">
        <f>製造所情報!H18&amp;CHAR(10)&amp;製造所情報!K18&amp;CHAR(10)&amp;製造所情報!M18</f>
        <v xml:space="preserve">
</v>
      </c>
      <c r="P15" s="154" t="str">
        <f>製造所情報!I18</f>
        <v>回答選択</v>
      </c>
      <c r="Q15" s="40" t="s">
        <v>106</v>
      </c>
    </row>
    <row r="16" spans="1:27" ht="30" customHeight="1">
      <c r="A16" s="318"/>
      <c r="B16" s="71" t="str">
        <f>製造所情報!A19</f>
        <v>B</v>
      </c>
      <c r="C16" s="313">
        <f>製造所情報!B19</f>
        <v>0</v>
      </c>
      <c r="D16" s="313"/>
      <c r="E16" s="314" t="str">
        <f>製造所情報!C19&amp;CHAR(10)&amp;製造所情報!D19</f>
        <v>名称を登録証どおりに記入
所在地を登録証どおりに記入</v>
      </c>
      <c r="F16" s="314"/>
      <c r="G16" s="314"/>
      <c r="H16" s="314"/>
      <c r="I16" s="314"/>
      <c r="J16" s="314"/>
      <c r="K16" s="314"/>
      <c r="L16" s="306" t="str">
        <f>製造所情報!E19</f>
        <v>登録番号を記入</v>
      </c>
      <c r="M16" s="307"/>
      <c r="N16" s="43">
        <f>製造所情報!F19</f>
        <v>0</v>
      </c>
      <c r="O16" s="44" t="str">
        <f>製造所情報!H19&amp;CHAR(10)&amp;製造所情報!K19&amp;CHAR(10)&amp;製造所情報!M19</f>
        <v xml:space="preserve">
</v>
      </c>
      <c r="P16" s="154" t="str">
        <f>製造所情報!I19</f>
        <v>回答選択</v>
      </c>
    </row>
    <row r="17" spans="1:17" ht="30" customHeight="1">
      <c r="A17" s="318"/>
      <c r="B17" s="71" t="str">
        <f>製造所情報!A20</f>
        <v>C</v>
      </c>
      <c r="C17" s="313">
        <f>製造所情報!B20</f>
        <v>0</v>
      </c>
      <c r="D17" s="313"/>
      <c r="E17" s="314" t="str">
        <f>製造所情報!C20&amp;CHAR(10)&amp;製造所情報!D20</f>
        <v>名称を登録証どおりに記入
所在地を登録証どおりに記入</v>
      </c>
      <c r="F17" s="314"/>
      <c r="G17" s="314"/>
      <c r="H17" s="314"/>
      <c r="I17" s="314"/>
      <c r="J17" s="314"/>
      <c r="K17" s="314"/>
      <c r="L17" s="306" t="str">
        <f>製造所情報!E20</f>
        <v>登録番号を記入</v>
      </c>
      <c r="M17" s="307"/>
      <c r="N17" s="43">
        <f>製造所情報!F20</f>
        <v>0</v>
      </c>
      <c r="O17" s="44" t="str">
        <f>製造所情報!H20&amp;CHAR(10)&amp;製造所情報!K20&amp;CHAR(10)&amp;製造所情報!M20</f>
        <v xml:space="preserve">
</v>
      </c>
      <c r="P17" s="154" t="str">
        <f>製造所情報!I20</f>
        <v>回答選択</v>
      </c>
    </row>
    <row r="18" spans="1:17" ht="30" customHeight="1">
      <c r="A18" s="318"/>
      <c r="B18" s="71" t="str">
        <f>製造所情報!A21</f>
        <v>D</v>
      </c>
      <c r="C18" s="313">
        <f>製造所情報!B21</f>
        <v>0</v>
      </c>
      <c r="D18" s="313"/>
      <c r="E18" s="314" t="str">
        <f>製造所情報!C21&amp;CHAR(10)&amp;製造所情報!D21</f>
        <v>名称を登録証どおりに記入
所在地を登録証どおりに記入</v>
      </c>
      <c r="F18" s="314"/>
      <c r="G18" s="314"/>
      <c r="H18" s="314"/>
      <c r="I18" s="314"/>
      <c r="J18" s="314"/>
      <c r="K18" s="314"/>
      <c r="L18" s="306" t="str">
        <f>製造所情報!E21</f>
        <v>登録番号を記入</v>
      </c>
      <c r="M18" s="307"/>
      <c r="N18" s="43">
        <f>製造所情報!F21</f>
        <v>0</v>
      </c>
      <c r="O18" s="44" t="str">
        <f>製造所情報!H21&amp;CHAR(10)&amp;製造所情報!K21&amp;CHAR(10)&amp;製造所情報!M21</f>
        <v xml:space="preserve">
</v>
      </c>
      <c r="P18" s="154" t="str">
        <f>製造所情報!I21</f>
        <v>回答選択</v>
      </c>
    </row>
    <row r="19" spans="1:17" ht="30" customHeight="1">
      <c r="A19" s="318"/>
      <c r="B19" s="71" t="str">
        <f>製造所情報!A22</f>
        <v>E</v>
      </c>
      <c r="C19" s="313">
        <f>製造所情報!B22</f>
        <v>0</v>
      </c>
      <c r="D19" s="313"/>
      <c r="E19" s="314" t="str">
        <f>製造所情報!C22&amp;CHAR(10)&amp;製造所情報!D22</f>
        <v>名称を登録証どおりに記入
所在地を登録証どおりに記入</v>
      </c>
      <c r="F19" s="314"/>
      <c r="G19" s="314"/>
      <c r="H19" s="314"/>
      <c r="I19" s="314"/>
      <c r="J19" s="314"/>
      <c r="K19" s="314"/>
      <c r="L19" s="306" t="str">
        <f>製造所情報!E22</f>
        <v>登録番号を記入</v>
      </c>
      <c r="M19" s="307"/>
      <c r="N19" s="43">
        <f>製造所情報!F22</f>
        <v>0</v>
      </c>
      <c r="O19" s="44" t="str">
        <f>製造所情報!H22&amp;CHAR(10)&amp;製造所情報!K22&amp;CHAR(10)&amp;製造所情報!M22</f>
        <v xml:space="preserve">
</v>
      </c>
      <c r="P19" s="154" t="str">
        <f>製造所情報!I22</f>
        <v>回答選択</v>
      </c>
    </row>
    <row r="20" spans="1:17" ht="30" customHeight="1">
      <c r="A20" s="318"/>
      <c r="B20" s="71" t="str">
        <f>製造所情報!A23</f>
        <v>F</v>
      </c>
      <c r="C20" s="313">
        <f>製造所情報!B23</f>
        <v>0</v>
      </c>
      <c r="D20" s="313"/>
      <c r="E20" s="314" t="str">
        <f>製造所情報!C23&amp;CHAR(10)&amp;製造所情報!D23</f>
        <v>名称を登録証どおりに記入
所在地を登録証どおりに記入</v>
      </c>
      <c r="F20" s="314"/>
      <c r="G20" s="314"/>
      <c r="H20" s="314"/>
      <c r="I20" s="314"/>
      <c r="J20" s="314"/>
      <c r="K20" s="314"/>
      <c r="L20" s="306" t="str">
        <f>製造所情報!E23</f>
        <v>登録番号を記入</v>
      </c>
      <c r="M20" s="307"/>
      <c r="N20" s="43">
        <f>製造所情報!F23</f>
        <v>0</v>
      </c>
      <c r="O20" s="44" t="str">
        <f>製造所情報!H23&amp;CHAR(10)&amp;製造所情報!K23&amp;CHAR(10)&amp;製造所情報!M23</f>
        <v xml:space="preserve">
</v>
      </c>
      <c r="P20" s="154" t="str">
        <f>製造所情報!I23</f>
        <v>回答選択</v>
      </c>
    </row>
    <row r="21" spans="1:17" ht="30" hidden="1" customHeight="1" outlineLevel="1">
      <c r="A21" s="318"/>
      <c r="B21" s="71" t="str">
        <f>製造所情報!A24</f>
        <v>G</v>
      </c>
      <c r="C21" s="313">
        <f>製造所情報!B24</f>
        <v>0</v>
      </c>
      <c r="D21" s="313"/>
      <c r="E21" s="314" t="str">
        <f>製造所情報!C24&amp;CHAR(10)&amp;製造所情報!D24</f>
        <v>名称を登録証どおりに記入
所在地を登録証どおりに記入</v>
      </c>
      <c r="F21" s="314"/>
      <c r="G21" s="314"/>
      <c r="H21" s="314"/>
      <c r="I21" s="314"/>
      <c r="J21" s="314"/>
      <c r="K21" s="314"/>
      <c r="L21" s="306" t="str">
        <f>製造所情報!E24</f>
        <v>登録番号を記入</v>
      </c>
      <c r="M21" s="307"/>
      <c r="N21" s="43">
        <f>製造所情報!F24</f>
        <v>0</v>
      </c>
      <c r="O21" s="44" t="str">
        <f>製造所情報!H24&amp;CHAR(10)&amp;製造所情報!K24&amp;CHAR(10)&amp;製造所情報!M24</f>
        <v xml:space="preserve">
</v>
      </c>
      <c r="P21" s="154" t="str">
        <f>製造所情報!I24</f>
        <v>回答選択</v>
      </c>
    </row>
    <row r="22" spans="1:17" ht="30" hidden="1" customHeight="1" outlineLevel="1">
      <c r="A22" s="318"/>
      <c r="B22" s="71" t="str">
        <f>製造所情報!A25</f>
        <v>H</v>
      </c>
      <c r="C22" s="313">
        <f>製造所情報!B25</f>
        <v>0</v>
      </c>
      <c r="D22" s="313"/>
      <c r="E22" s="314" t="str">
        <f>製造所情報!C25&amp;CHAR(10)&amp;製造所情報!D25</f>
        <v>名称を登録証どおりに記入
所在地を登録証どおりに記入</v>
      </c>
      <c r="F22" s="314"/>
      <c r="G22" s="314"/>
      <c r="H22" s="314"/>
      <c r="I22" s="314"/>
      <c r="J22" s="314"/>
      <c r="K22" s="314"/>
      <c r="L22" s="306" t="str">
        <f>製造所情報!E25</f>
        <v>登録番号を記入</v>
      </c>
      <c r="M22" s="307"/>
      <c r="N22" s="43">
        <f>製造所情報!F25</f>
        <v>0</v>
      </c>
      <c r="O22" s="44" t="str">
        <f>製造所情報!H25&amp;CHAR(10)&amp;製造所情報!K25&amp;CHAR(10)&amp;製造所情報!M25</f>
        <v xml:space="preserve">
</v>
      </c>
      <c r="P22" s="154" t="str">
        <f>製造所情報!I25</f>
        <v>回答選択</v>
      </c>
    </row>
    <row r="23" spans="1:17" ht="30" hidden="1" customHeight="1" outlineLevel="1">
      <c r="A23" s="318"/>
      <c r="B23" s="71" t="str">
        <f>製造所情報!A26</f>
        <v>I</v>
      </c>
      <c r="C23" s="313">
        <f>製造所情報!B26</f>
        <v>0</v>
      </c>
      <c r="D23" s="313"/>
      <c r="E23" s="314" t="str">
        <f>製造所情報!C26&amp;CHAR(10)&amp;製造所情報!D26</f>
        <v>名称を登録証どおりに記入
所在地を登録証どおりに記入</v>
      </c>
      <c r="F23" s="314"/>
      <c r="G23" s="314"/>
      <c r="H23" s="314"/>
      <c r="I23" s="314"/>
      <c r="J23" s="314"/>
      <c r="K23" s="314"/>
      <c r="L23" s="306" t="str">
        <f>製造所情報!E26</f>
        <v>登録番号を記入</v>
      </c>
      <c r="M23" s="307"/>
      <c r="N23" s="43">
        <f>製造所情報!F26</f>
        <v>0</v>
      </c>
      <c r="O23" s="44" t="str">
        <f>製造所情報!H26&amp;CHAR(10)&amp;製造所情報!K26&amp;CHAR(10)&amp;製造所情報!M26</f>
        <v xml:space="preserve">
</v>
      </c>
      <c r="P23" s="154" t="str">
        <f>製造所情報!I26</f>
        <v>回答選択</v>
      </c>
    </row>
    <row r="24" spans="1:17" ht="30" hidden="1" customHeight="1" outlineLevel="1">
      <c r="A24" s="318"/>
      <c r="B24" s="71" t="str">
        <f>製造所情報!A27</f>
        <v>J</v>
      </c>
      <c r="C24" s="313">
        <f>製造所情報!B27</f>
        <v>0</v>
      </c>
      <c r="D24" s="313"/>
      <c r="E24" s="314" t="str">
        <f>製造所情報!C27&amp;CHAR(10)&amp;製造所情報!D27</f>
        <v>名称を登録証どおりに記入
所在地を登録証どおりに記入</v>
      </c>
      <c r="F24" s="314"/>
      <c r="G24" s="314"/>
      <c r="H24" s="314"/>
      <c r="I24" s="314"/>
      <c r="J24" s="314"/>
      <c r="K24" s="314"/>
      <c r="L24" s="306" t="str">
        <f>製造所情報!E27</f>
        <v>登録番号を記入</v>
      </c>
      <c r="M24" s="307"/>
      <c r="N24" s="43">
        <f>製造所情報!F27</f>
        <v>0</v>
      </c>
      <c r="O24" s="44" t="str">
        <f>製造所情報!H27&amp;CHAR(10)&amp;製造所情報!K27&amp;CHAR(10)&amp;製造所情報!M27</f>
        <v xml:space="preserve">
</v>
      </c>
      <c r="P24" s="154" t="str">
        <f>製造所情報!I27</f>
        <v>回答選択</v>
      </c>
    </row>
    <row r="25" spans="1:17" ht="30" hidden="1" customHeight="1" outlineLevel="1">
      <c r="A25" s="318"/>
      <c r="B25" s="71" t="str">
        <f>製造所情報!A28</f>
        <v>K</v>
      </c>
      <c r="C25" s="313">
        <f>製造所情報!B28</f>
        <v>0</v>
      </c>
      <c r="D25" s="313"/>
      <c r="E25" s="314" t="str">
        <f>製造所情報!C28&amp;CHAR(10)&amp;製造所情報!D28</f>
        <v>名称を登録証どおりに記入
所在地を登録証どおりに記入</v>
      </c>
      <c r="F25" s="314"/>
      <c r="G25" s="314"/>
      <c r="H25" s="314"/>
      <c r="I25" s="314"/>
      <c r="J25" s="314"/>
      <c r="K25" s="314"/>
      <c r="L25" s="306" t="str">
        <f>製造所情報!E28</f>
        <v>登録番号を記入</v>
      </c>
      <c r="M25" s="307"/>
      <c r="N25" s="43">
        <f>製造所情報!F28</f>
        <v>0</v>
      </c>
      <c r="O25" s="44" t="str">
        <f>製造所情報!H28&amp;CHAR(10)&amp;製造所情報!K28&amp;CHAR(10)&amp;製造所情報!M28</f>
        <v xml:space="preserve">
</v>
      </c>
      <c r="P25" s="154" t="str">
        <f>製造所情報!I28</f>
        <v>回答選択</v>
      </c>
    </row>
    <row r="26" spans="1:17" ht="30" hidden="1" customHeight="1" outlineLevel="1">
      <c r="A26" s="318"/>
      <c r="B26" s="71" t="str">
        <f>製造所情報!A29</f>
        <v>L</v>
      </c>
      <c r="C26" s="313">
        <f>製造所情報!B29</f>
        <v>0</v>
      </c>
      <c r="D26" s="313"/>
      <c r="E26" s="314" t="str">
        <f>製造所情報!C29&amp;CHAR(10)&amp;製造所情報!D29</f>
        <v>名称を登録証どおりに記入
所在地を登録証どおりに記入</v>
      </c>
      <c r="F26" s="314"/>
      <c r="G26" s="314"/>
      <c r="H26" s="314"/>
      <c r="I26" s="314"/>
      <c r="J26" s="314"/>
      <c r="K26" s="314"/>
      <c r="L26" s="306" t="str">
        <f>製造所情報!E29</f>
        <v>登録番号を記入</v>
      </c>
      <c r="M26" s="307"/>
      <c r="N26" s="43">
        <f>製造所情報!F29</f>
        <v>0</v>
      </c>
      <c r="O26" s="44" t="str">
        <f>製造所情報!H29&amp;CHAR(10)&amp;製造所情報!K29&amp;CHAR(10)&amp;製造所情報!M29</f>
        <v xml:space="preserve">
</v>
      </c>
      <c r="P26" s="154" t="str">
        <f>製造所情報!I29</f>
        <v>回答選択</v>
      </c>
    </row>
    <row r="27" spans="1:17" ht="30" hidden="1" customHeight="1" outlineLevel="1">
      <c r="A27" s="318"/>
      <c r="B27" s="71" t="str">
        <f>製造所情報!A30</f>
        <v>M</v>
      </c>
      <c r="C27" s="313">
        <f>製造所情報!B30</f>
        <v>0</v>
      </c>
      <c r="D27" s="313"/>
      <c r="E27" s="314" t="str">
        <f>製造所情報!C30&amp;CHAR(10)&amp;製造所情報!D30</f>
        <v>名称を登録証どおりに記入
所在地を登録証どおりに記入</v>
      </c>
      <c r="F27" s="314"/>
      <c r="G27" s="314"/>
      <c r="H27" s="314"/>
      <c r="I27" s="314"/>
      <c r="J27" s="314"/>
      <c r="K27" s="314"/>
      <c r="L27" s="306" t="str">
        <f>製造所情報!E30</f>
        <v>登録番号を記入</v>
      </c>
      <c r="M27" s="307"/>
      <c r="N27" s="43">
        <f>製造所情報!F30</f>
        <v>0</v>
      </c>
      <c r="O27" s="44" t="str">
        <f>製造所情報!H30&amp;CHAR(10)&amp;製造所情報!K30&amp;CHAR(10)&amp;製造所情報!M30</f>
        <v xml:space="preserve">
</v>
      </c>
      <c r="P27" s="154" t="str">
        <f>製造所情報!I30</f>
        <v>回答選択</v>
      </c>
    </row>
    <row r="28" spans="1:17" ht="30" hidden="1" customHeight="1" outlineLevel="1">
      <c r="A28" s="318"/>
      <c r="B28" s="71" t="str">
        <f>製造所情報!A31</f>
        <v>N</v>
      </c>
      <c r="C28" s="313">
        <f>製造所情報!B31</f>
        <v>0</v>
      </c>
      <c r="D28" s="313"/>
      <c r="E28" s="314" t="str">
        <f>製造所情報!C31&amp;CHAR(10)&amp;製造所情報!D31</f>
        <v>名称を登録証どおりに記入
所在地を登録証どおりに記入</v>
      </c>
      <c r="F28" s="314"/>
      <c r="G28" s="314"/>
      <c r="H28" s="314"/>
      <c r="I28" s="314"/>
      <c r="J28" s="314"/>
      <c r="K28" s="314"/>
      <c r="L28" s="306" t="str">
        <f>製造所情報!E31</f>
        <v>登録番号を記入</v>
      </c>
      <c r="M28" s="307"/>
      <c r="N28" s="43">
        <f>製造所情報!F31</f>
        <v>0</v>
      </c>
      <c r="O28" s="44" t="str">
        <f>製造所情報!H31&amp;CHAR(10)&amp;製造所情報!K31&amp;CHAR(10)&amp;製造所情報!M31</f>
        <v xml:space="preserve">
</v>
      </c>
      <c r="P28" s="154" t="str">
        <f>製造所情報!I31</f>
        <v>回答選択</v>
      </c>
      <c r="Q28" s="40" t="s">
        <v>107</v>
      </c>
    </row>
    <row r="29" spans="1:17" ht="30" customHeight="1" collapsed="1">
      <c r="A29" s="318"/>
      <c r="B29" s="71" t="str">
        <f>製造所情報!A32</f>
        <v>O</v>
      </c>
      <c r="C29" s="313">
        <f>製造所情報!B32</f>
        <v>0</v>
      </c>
      <c r="D29" s="313"/>
      <c r="E29" s="314" t="str">
        <f>製造所情報!C32&amp;CHAR(10)&amp;製造所情報!D32</f>
        <v>名称を登録証どおりに記入
所在地を登録証どおりに記入</v>
      </c>
      <c r="F29" s="314"/>
      <c r="G29" s="314"/>
      <c r="H29" s="314"/>
      <c r="I29" s="314"/>
      <c r="J29" s="314"/>
      <c r="K29" s="314"/>
      <c r="L29" s="306" t="str">
        <f>製造所情報!E32</f>
        <v>登録番号を記入</v>
      </c>
      <c r="M29" s="307"/>
      <c r="N29" s="43">
        <f>製造所情報!F32</f>
        <v>0</v>
      </c>
      <c r="O29" s="44" t="str">
        <f>製造所情報!H32&amp;CHAR(10)&amp;製造所情報!K32&amp;CHAR(10)&amp;製造所情報!M32</f>
        <v xml:space="preserve">
</v>
      </c>
      <c r="P29" s="154" t="str">
        <f>製造所情報!I32</f>
        <v>回答選択</v>
      </c>
    </row>
    <row r="30" spans="1:17" ht="30" hidden="1" customHeight="1" outlineLevel="1">
      <c r="A30" s="318"/>
      <c r="B30" s="71" t="str">
        <f>製造所情報!A33</f>
        <v>P</v>
      </c>
      <c r="C30" s="313">
        <f>製造所情報!B33</f>
        <v>0</v>
      </c>
      <c r="D30" s="313"/>
      <c r="E30" s="314" t="str">
        <f>製造所情報!C33&amp;CHAR(10)&amp;製造所情報!D33</f>
        <v>名称を登録証どおりに記入
所在地を登録証どおりに記入</v>
      </c>
      <c r="F30" s="314"/>
      <c r="G30" s="314"/>
      <c r="H30" s="314"/>
      <c r="I30" s="314"/>
      <c r="J30" s="314"/>
      <c r="K30" s="314"/>
      <c r="L30" s="306" t="str">
        <f>製造所情報!E33</f>
        <v>登録番号を記入</v>
      </c>
      <c r="M30" s="307"/>
      <c r="N30" s="43">
        <f>製造所情報!F33</f>
        <v>0</v>
      </c>
      <c r="O30" s="44" t="str">
        <f>製造所情報!H33&amp;CHAR(10)&amp;製造所情報!K33&amp;CHAR(10)&amp;製造所情報!M33</f>
        <v xml:space="preserve">
</v>
      </c>
      <c r="P30" s="154" t="str">
        <f>製造所情報!I33</f>
        <v>回答選択</v>
      </c>
    </row>
    <row r="31" spans="1:17" ht="30" hidden="1" customHeight="1" outlineLevel="1">
      <c r="A31" s="318"/>
      <c r="B31" s="71" t="str">
        <f>製造所情報!A34</f>
        <v>Q</v>
      </c>
      <c r="C31" s="313">
        <f>製造所情報!B34</f>
        <v>0</v>
      </c>
      <c r="D31" s="313"/>
      <c r="E31" s="314" t="str">
        <f>製造所情報!C34&amp;CHAR(10)&amp;製造所情報!D34</f>
        <v>名称を登録証どおりに記入
所在地を登録証どおりに記入</v>
      </c>
      <c r="F31" s="314"/>
      <c r="G31" s="314"/>
      <c r="H31" s="314"/>
      <c r="I31" s="314"/>
      <c r="J31" s="314"/>
      <c r="K31" s="314"/>
      <c r="L31" s="306" t="str">
        <f>製造所情報!E34</f>
        <v>登録番号を記入</v>
      </c>
      <c r="M31" s="307"/>
      <c r="N31" s="43">
        <f>製造所情報!F34</f>
        <v>0</v>
      </c>
      <c r="O31" s="44" t="str">
        <f>製造所情報!H34&amp;CHAR(10)&amp;製造所情報!K34&amp;CHAR(10)&amp;製造所情報!M34</f>
        <v xml:space="preserve">
</v>
      </c>
      <c r="P31" s="154" t="str">
        <f>製造所情報!I34</f>
        <v>回答選択</v>
      </c>
    </row>
    <row r="32" spans="1:17" ht="30" hidden="1" customHeight="1" outlineLevel="1">
      <c r="A32" s="318"/>
      <c r="B32" s="71" t="str">
        <f>製造所情報!A35</f>
        <v>R</v>
      </c>
      <c r="C32" s="313">
        <f>製造所情報!B35</f>
        <v>0</v>
      </c>
      <c r="D32" s="313"/>
      <c r="E32" s="314" t="str">
        <f>製造所情報!C35&amp;CHAR(10)&amp;製造所情報!D35</f>
        <v>名称を登録証どおりに記入
所在地を登録証どおりに記入</v>
      </c>
      <c r="F32" s="314"/>
      <c r="G32" s="314"/>
      <c r="H32" s="314"/>
      <c r="I32" s="314"/>
      <c r="J32" s="314"/>
      <c r="K32" s="314"/>
      <c r="L32" s="306" t="str">
        <f>製造所情報!E35</f>
        <v>登録番号を記入</v>
      </c>
      <c r="M32" s="307"/>
      <c r="N32" s="43">
        <f>製造所情報!F35</f>
        <v>0</v>
      </c>
      <c r="O32" s="44" t="str">
        <f>製造所情報!H35&amp;CHAR(10)&amp;製造所情報!K35&amp;CHAR(10)&amp;製造所情報!M35</f>
        <v xml:space="preserve">
</v>
      </c>
      <c r="P32" s="154" t="str">
        <f>製造所情報!I35</f>
        <v>回答選択</v>
      </c>
    </row>
    <row r="33" spans="1:28" ht="30" hidden="1" customHeight="1" outlineLevel="1">
      <c r="A33" s="318"/>
      <c r="B33" s="71" t="str">
        <f>製造所情報!A36</f>
        <v>S</v>
      </c>
      <c r="C33" s="313">
        <f>製造所情報!B36</f>
        <v>0</v>
      </c>
      <c r="D33" s="313"/>
      <c r="E33" s="314" t="str">
        <f>製造所情報!C36&amp;CHAR(10)&amp;製造所情報!D36</f>
        <v>名称を登録証どおりに記入
所在地を登録証どおりに記入</v>
      </c>
      <c r="F33" s="314"/>
      <c r="G33" s="314"/>
      <c r="H33" s="314"/>
      <c r="I33" s="314"/>
      <c r="J33" s="314"/>
      <c r="K33" s="314"/>
      <c r="L33" s="306" t="str">
        <f>製造所情報!E36</f>
        <v>登録番号を記入</v>
      </c>
      <c r="M33" s="307"/>
      <c r="N33" s="43">
        <f>製造所情報!F36</f>
        <v>0</v>
      </c>
      <c r="O33" s="44" t="str">
        <f>製造所情報!H36&amp;CHAR(10)&amp;製造所情報!K36&amp;CHAR(10)&amp;製造所情報!M36</f>
        <v xml:space="preserve">
</v>
      </c>
      <c r="P33" s="154" t="str">
        <f>製造所情報!I36</f>
        <v>回答選択</v>
      </c>
    </row>
    <row r="34" spans="1:28" ht="30" hidden="1" customHeight="1" outlineLevel="1">
      <c r="A34" s="318"/>
      <c r="B34" s="71" t="str">
        <f>製造所情報!A37</f>
        <v>T</v>
      </c>
      <c r="C34" s="313">
        <f>製造所情報!B37</f>
        <v>0</v>
      </c>
      <c r="D34" s="313"/>
      <c r="E34" s="314" t="str">
        <f>製造所情報!C37&amp;CHAR(10)&amp;製造所情報!D37</f>
        <v>名称を登録証どおりに記入
所在地を登録証どおりに記入</v>
      </c>
      <c r="F34" s="314"/>
      <c r="G34" s="314"/>
      <c r="H34" s="314"/>
      <c r="I34" s="314"/>
      <c r="J34" s="314"/>
      <c r="K34" s="314"/>
      <c r="L34" s="306" t="str">
        <f>製造所情報!E37</f>
        <v>登録番号を記入</v>
      </c>
      <c r="M34" s="307"/>
      <c r="N34" s="43">
        <f>製造所情報!F37</f>
        <v>0</v>
      </c>
      <c r="O34" s="44" t="str">
        <f>製造所情報!H37&amp;CHAR(10)&amp;製造所情報!K37&amp;CHAR(10)&amp;製造所情報!M37</f>
        <v xml:space="preserve">
</v>
      </c>
      <c r="P34" s="154" t="str">
        <f>製造所情報!I37</f>
        <v>回答選択</v>
      </c>
    </row>
    <row r="35" spans="1:28" ht="30" hidden="1" customHeight="1" outlineLevel="1">
      <c r="A35" s="318"/>
      <c r="B35" s="71" t="str">
        <f>製造所情報!A38</f>
        <v>U</v>
      </c>
      <c r="C35" s="313">
        <f>製造所情報!B38</f>
        <v>0</v>
      </c>
      <c r="D35" s="313"/>
      <c r="E35" s="314" t="str">
        <f>製造所情報!C38&amp;CHAR(10)&amp;製造所情報!D38</f>
        <v>名称を登録証どおりに記入
所在地を登録証どおりに記入</v>
      </c>
      <c r="F35" s="314"/>
      <c r="G35" s="314"/>
      <c r="H35" s="314"/>
      <c r="I35" s="314"/>
      <c r="J35" s="314"/>
      <c r="K35" s="314"/>
      <c r="L35" s="306" t="str">
        <f>製造所情報!E38</f>
        <v>登録番号を記入</v>
      </c>
      <c r="M35" s="307"/>
      <c r="N35" s="43">
        <f>製造所情報!F38</f>
        <v>0</v>
      </c>
      <c r="O35" s="44" t="str">
        <f>製造所情報!H38&amp;CHAR(10)&amp;製造所情報!K38&amp;CHAR(10)&amp;製造所情報!M38</f>
        <v xml:space="preserve">
</v>
      </c>
      <c r="P35" s="154" t="str">
        <f>製造所情報!I38</f>
        <v>回答選択</v>
      </c>
    </row>
    <row r="36" spans="1:28" ht="30" hidden="1" customHeight="1" outlineLevel="1">
      <c r="A36" s="318"/>
      <c r="B36" s="71" t="str">
        <f>製造所情報!A39</f>
        <v>V</v>
      </c>
      <c r="C36" s="313">
        <f>製造所情報!B39</f>
        <v>0</v>
      </c>
      <c r="D36" s="313"/>
      <c r="E36" s="314" t="str">
        <f>製造所情報!C39&amp;CHAR(10)&amp;製造所情報!D39</f>
        <v>名称を登録証どおりに記入
所在地を登録証どおりに記入</v>
      </c>
      <c r="F36" s="314"/>
      <c r="G36" s="314"/>
      <c r="H36" s="314"/>
      <c r="I36" s="314"/>
      <c r="J36" s="314"/>
      <c r="K36" s="314"/>
      <c r="L36" s="306" t="str">
        <f>製造所情報!E39</f>
        <v>登録番号を記入</v>
      </c>
      <c r="M36" s="307"/>
      <c r="N36" s="43">
        <f>製造所情報!F39</f>
        <v>0</v>
      </c>
      <c r="O36" s="44" t="str">
        <f>製造所情報!H39&amp;CHAR(10)&amp;製造所情報!K39&amp;CHAR(10)&amp;製造所情報!M39</f>
        <v xml:space="preserve">
</v>
      </c>
      <c r="P36" s="154" t="str">
        <f>製造所情報!I39</f>
        <v>回答選択</v>
      </c>
    </row>
    <row r="37" spans="1:28" ht="30" hidden="1" customHeight="1" outlineLevel="1">
      <c r="A37" s="318"/>
      <c r="B37" s="71" t="str">
        <f>製造所情報!A40</f>
        <v>W</v>
      </c>
      <c r="C37" s="313">
        <f>製造所情報!B40</f>
        <v>0</v>
      </c>
      <c r="D37" s="313"/>
      <c r="E37" s="314" t="str">
        <f>製造所情報!C40&amp;CHAR(10)&amp;製造所情報!D40</f>
        <v>名称を登録証どおりに記入
所在地を登録証どおりに記入</v>
      </c>
      <c r="F37" s="314"/>
      <c r="G37" s="314"/>
      <c r="H37" s="314"/>
      <c r="I37" s="314"/>
      <c r="J37" s="314"/>
      <c r="K37" s="314"/>
      <c r="L37" s="306" t="str">
        <f>製造所情報!E40</f>
        <v>登録番号を記入</v>
      </c>
      <c r="M37" s="307"/>
      <c r="N37" s="43">
        <f>製造所情報!F40</f>
        <v>0</v>
      </c>
      <c r="O37" s="44" t="str">
        <f>製造所情報!H40&amp;CHAR(10)&amp;製造所情報!K40&amp;CHAR(10)&amp;製造所情報!M40</f>
        <v xml:space="preserve">
</v>
      </c>
      <c r="P37" s="154" t="str">
        <f>製造所情報!I40</f>
        <v>回答選択</v>
      </c>
    </row>
    <row r="38" spans="1:28" ht="30" hidden="1" customHeight="1" outlineLevel="1">
      <c r="A38" s="318"/>
      <c r="B38" s="71" t="str">
        <f>製造所情報!A41</f>
        <v>X</v>
      </c>
      <c r="C38" s="313">
        <f>製造所情報!B41</f>
        <v>0</v>
      </c>
      <c r="D38" s="313"/>
      <c r="E38" s="314" t="str">
        <f>製造所情報!C41&amp;CHAR(10)&amp;製造所情報!D41</f>
        <v>名称を登録証どおりに記入
所在地を登録証どおりに記入</v>
      </c>
      <c r="F38" s="314"/>
      <c r="G38" s="314"/>
      <c r="H38" s="314"/>
      <c r="I38" s="314"/>
      <c r="J38" s="314"/>
      <c r="K38" s="314"/>
      <c r="L38" s="306" t="str">
        <f>製造所情報!E41</f>
        <v>登録番号を記入</v>
      </c>
      <c r="M38" s="307"/>
      <c r="N38" s="43">
        <f>製造所情報!F41</f>
        <v>0</v>
      </c>
      <c r="O38" s="44" t="str">
        <f>製造所情報!H41&amp;CHAR(10)&amp;製造所情報!K41&amp;CHAR(10)&amp;製造所情報!M41</f>
        <v xml:space="preserve">
</v>
      </c>
      <c r="P38" s="154" t="str">
        <f>製造所情報!I41</f>
        <v>回答選択</v>
      </c>
    </row>
    <row r="39" spans="1:28" ht="30" hidden="1" customHeight="1" outlineLevel="1">
      <c r="A39" s="318"/>
      <c r="B39" s="71" t="str">
        <f>製造所情報!A42</f>
        <v>Y</v>
      </c>
      <c r="C39" s="313">
        <f>製造所情報!B42</f>
        <v>0</v>
      </c>
      <c r="D39" s="313"/>
      <c r="E39" s="314" t="str">
        <f>製造所情報!C42&amp;CHAR(10)&amp;製造所情報!D42</f>
        <v>名称を登録証どおりに記入
所在地を登録証どおりに記入</v>
      </c>
      <c r="F39" s="314"/>
      <c r="G39" s="314"/>
      <c r="H39" s="314"/>
      <c r="I39" s="314"/>
      <c r="J39" s="314"/>
      <c r="K39" s="314"/>
      <c r="L39" s="306" t="str">
        <f>製造所情報!E42</f>
        <v>登録番号を記入</v>
      </c>
      <c r="M39" s="307"/>
      <c r="N39" s="43">
        <f>製造所情報!F42</f>
        <v>0</v>
      </c>
      <c r="O39" s="44" t="str">
        <f>製造所情報!H42&amp;CHAR(10)&amp;製造所情報!K42&amp;CHAR(10)&amp;製造所情報!M42</f>
        <v xml:space="preserve">
</v>
      </c>
      <c r="P39" s="154" t="str">
        <f>製造所情報!I42</f>
        <v>回答選択</v>
      </c>
    </row>
    <row r="40" spans="1:28" ht="30" hidden="1" customHeight="1" outlineLevel="1">
      <c r="A40" s="319"/>
      <c r="B40" s="71" t="str">
        <f>製造所情報!A43</f>
        <v>Z</v>
      </c>
      <c r="C40" s="313">
        <f>製造所情報!B43</f>
        <v>0</v>
      </c>
      <c r="D40" s="313"/>
      <c r="E40" s="314" t="str">
        <f>製造所情報!C43&amp;CHAR(10)&amp;製造所情報!D43</f>
        <v>名称を登録証どおりに記入
所在地を登録証どおりに記入</v>
      </c>
      <c r="F40" s="314"/>
      <c r="G40" s="314"/>
      <c r="H40" s="314"/>
      <c r="I40" s="314"/>
      <c r="J40" s="314"/>
      <c r="K40" s="314"/>
      <c r="L40" s="306" t="str">
        <f>製造所情報!E43</f>
        <v>登録番号を記入</v>
      </c>
      <c r="M40" s="307"/>
      <c r="N40" s="43">
        <f>製造所情報!F43</f>
        <v>0</v>
      </c>
      <c r="O40" s="44" t="str">
        <f>製造所情報!H43&amp;CHAR(10)&amp;製造所情報!K43&amp;CHAR(10)&amp;製造所情報!M43</f>
        <v xml:space="preserve">
</v>
      </c>
      <c r="P40" s="154" t="str">
        <f>製造所情報!I43</f>
        <v>回答選択</v>
      </c>
    </row>
    <row r="41" spans="1:28" ht="12.75" collapsed="1" thickBot="1">
      <c r="A41" s="41"/>
    </row>
    <row r="42" spans="1:28" ht="30" customHeight="1" thickBot="1">
      <c r="A42" s="41"/>
      <c r="G42" s="127" t="s">
        <v>108</v>
      </c>
      <c r="H42" s="128" t="s">
        <v>109</v>
      </c>
      <c r="I42" s="392" t="s">
        <v>110</v>
      </c>
      <c r="J42" s="393"/>
      <c r="K42" s="135" t="s">
        <v>111</v>
      </c>
      <c r="L42" s="394" t="s">
        <v>112</v>
      </c>
      <c r="M42" s="394"/>
      <c r="R42" s="136" t="s">
        <v>113</v>
      </c>
      <c r="S42" s="137"/>
      <c r="T42" s="137"/>
      <c r="U42" s="138"/>
    </row>
    <row r="43" spans="1:28" ht="42" customHeight="1">
      <c r="A43" s="374" t="s">
        <v>114</v>
      </c>
      <c r="B43" s="364" t="s">
        <v>115</v>
      </c>
      <c r="C43" s="364"/>
      <c r="D43" s="379" t="s">
        <v>116</v>
      </c>
      <c r="E43" s="379"/>
      <c r="F43" s="380"/>
      <c r="G43" s="158" t="s">
        <v>117</v>
      </c>
      <c r="H43" s="159" t="s">
        <v>118</v>
      </c>
      <c r="I43" s="160" t="s">
        <v>119</v>
      </c>
      <c r="J43" s="164" t="s">
        <v>120</v>
      </c>
      <c r="K43" s="165" t="s">
        <v>121</v>
      </c>
      <c r="L43" s="386" t="s">
        <v>122</v>
      </c>
      <c r="M43" s="387"/>
      <c r="N43" s="132" t="s">
        <v>123</v>
      </c>
      <c r="O43" s="133" t="s">
        <v>124</v>
      </c>
      <c r="P43" s="134" t="s">
        <v>125</v>
      </c>
      <c r="Q43" s="40" t="s">
        <v>116</v>
      </c>
      <c r="R43" s="156" t="s">
        <v>126</v>
      </c>
      <c r="S43" s="40" t="s">
        <v>121</v>
      </c>
      <c r="T43" s="40" t="s">
        <v>122</v>
      </c>
      <c r="U43" s="139"/>
      <c r="Y43" s="70"/>
      <c r="Z43" s="70"/>
      <c r="AA43" s="70"/>
    </row>
    <row r="44" spans="1:28" ht="24.75" customHeight="1">
      <c r="A44" s="375"/>
      <c r="B44" s="313" t="str">
        <f>A13</f>
        <v>製販</v>
      </c>
      <c r="C44" s="313"/>
      <c r="D44" s="308" t="s">
        <v>116</v>
      </c>
      <c r="E44" s="348"/>
      <c r="F44" s="349"/>
      <c r="G44" s="124">
        <v>0</v>
      </c>
      <c r="H44" s="120">
        <v>0</v>
      </c>
      <c r="I44" s="121">
        <v>0</v>
      </c>
      <c r="J44" s="162">
        <v>0</v>
      </c>
      <c r="K44" s="166" t="s">
        <v>121</v>
      </c>
      <c r="L44" s="308" t="s">
        <v>127</v>
      </c>
      <c r="M44" s="309"/>
      <c r="N44" s="129"/>
      <c r="O44" s="130"/>
      <c r="P44" s="131"/>
      <c r="Q44" s="40" t="s">
        <v>128</v>
      </c>
      <c r="R44" s="157">
        <v>0</v>
      </c>
      <c r="S44" s="40" t="s">
        <v>129</v>
      </c>
      <c r="T44" s="40" t="s">
        <v>130</v>
      </c>
      <c r="U44" s="139"/>
      <c r="Y44" s="70"/>
      <c r="Z44" s="70"/>
      <c r="AA44" s="70"/>
    </row>
    <row r="45" spans="1:28" ht="24" customHeight="1" outlineLevel="1">
      <c r="A45" s="375"/>
      <c r="B45" s="313" t="str">
        <f>+A14</f>
        <v>外国製造等事業者</v>
      </c>
      <c r="C45" s="313"/>
      <c r="D45" s="308" t="s">
        <v>116</v>
      </c>
      <c r="E45" s="348"/>
      <c r="F45" s="349"/>
      <c r="G45" s="124">
        <v>0</v>
      </c>
      <c r="H45" s="120">
        <v>0</v>
      </c>
      <c r="I45" s="121">
        <v>0</v>
      </c>
      <c r="J45" s="162">
        <v>0</v>
      </c>
      <c r="K45" s="166" t="s">
        <v>121</v>
      </c>
      <c r="L45" s="308" t="s">
        <v>127</v>
      </c>
      <c r="M45" s="309"/>
      <c r="N45" s="100"/>
      <c r="O45" s="99"/>
      <c r="P45" s="101"/>
      <c r="Q45" s="40" t="s">
        <v>131</v>
      </c>
      <c r="R45" s="157">
        <v>0.5</v>
      </c>
      <c r="S45" s="40" t="s">
        <v>132</v>
      </c>
      <c r="T45" s="40" t="s">
        <v>133</v>
      </c>
      <c r="U45" s="139"/>
      <c r="Y45" s="70"/>
      <c r="Z45" s="70"/>
      <c r="AA45" s="70"/>
    </row>
    <row r="46" spans="1:28" ht="20.25" customHeight="1">
      <c r="A46" s="375"/>
      <c r="B46" s="313" t="str">
        <f t="shared" ref="B46:B71" si="0">+B15</f>
        <v>A</v>
      </c>
      <c r="C46" s="313"/>
      <c r="D46" s="308" t="s">
        <v>116</v>
      </c>
      <c r="E46" s="348"/>
      <c r="F46" s="349"/>
      <c r="G46" s="124">
        <v>0</v>
      </c>
      <c r="H46" s="120">
        <v>0</v>
      </c>
      <c r="I46" s="121">
        <v>0</v>
      </c>
      <c r="J46" s="162">
        <v>0</v>
      </c>
      <c r="K46" s="166" t="s">
        <v>121</v>
      </c>
      <c r="L46" s="308" t="s">
        <v>127</v>
      </c>
      <c r="M46" s="309"/>
      <c r="N46" s="100"/>
      <c r="O46" s="99"/>
      <c r="P46" s="101"/>
      <c r="Q46" s="40" t="s">
        <v>134</v>
      </c>
      <c r="R46" s="157">
        <v>1</v>
      </c>
      <c r="S46" s="40" t="s">
        <v>135</v>
      </c>
      <c r="T46" s="40" t="s">
        <v>136</v>
      </c>
      <c r="U46" s="139"/>
      <c r="Y46" s="70"/>
      <c r="Z46" s="70"/>
      <c r="AA46" s="70"/>
    </row>
    <row r="47" spans="1:28" ht="20.25" customHeight="1">
      <c r="A47" s="375"/>
      <c r="B47" s="313" t="str">
        <f t="shared" si="0"/>
        <v>B</v>
      </c>
      <c r="C47" s="313"/>
      <c r="D47" s="308" t="s">
        <v>116</v>
      </c>
      <c r="E47" s="348"/>
      <c r="F47" s="349"/>
      <c r="G47" s="124">
        <v>0</v>
      </c>
      <c r="H47" s="120">
        <v>0</v>
      </c>
      <c r="I47" s="121">
        <v>0</v>
      </c>
      <c r="J47" s="162">
        <v>0</v>
      </c>
      <c r="K47" s="166" t="s">
        <v>121</v>
      </c>
      <c r="L47" s="308" t="s">
        <v>127</v>
      </c>
      <c r="M47" s="309"/>
      <c r="N47" s="100"/>
      <c r="O47" s="99"/>
      <c r="P47" s="101"/>
      <c r="R47" s="157">
        <v>1.5</v>
      </c>
      <c r="S47" s="40" t="s">
        <v>137</v>
      </c>
      <c r="T47" s="40" t="s">
        <v>138</v>
      </c>
      <c r="U47" s="139"/>
      <c r="V47" s="94"/>
      <c r="Z47" s="70"/>
      <c r="AA47" s="70"/>
      <c r="AB47" s="70"/>
    </row>
    <row r="48" spans="1:28" ht="20.25" customHeight="1">
      <c r="A48" s="375"/>
      <c r="B48" s="313" t="str">
        <f t="shared" si="0"/>
        <v>C</v>
      </c>
      <c r="C48" s="313"/>
      <c r="D48" s="308" t="s">
        <v>116</v>
      </c>
      <c r="E48" s="348"/>
      <c r="F48" s="349"/>
      <c r="G48" s="124">
        <v>0</v>
      </c>
      <c r="H48" s="120">
        <v>0</v>
      </c>
      <c r="I48" s="121">
        <v>0</v>
      </c>
      <c r="J48" s="162">
        <v>0</v>
      </c>
      <c r="K48" s="166" t="s">
        <v>121</v>
      </c>
      <c r="L48" s="308" t="s">
        <v>127</v>
      </c>
      <c r="M48" s="309"/>
      <c r="N48" s="100"/>
      <c r="O48" s="99"/>
      <c r="P48" s="101"/>
      <c r="R48" s="157">
        <v>2</v>
      </c>
      <c r="U48" s="139"/>
      <c r="V48" s="94"/>
      <c r="Z48" s="70"/>
      <c r="AA48" s="70"/>
      <c r="AB48" s="70"/>
    </row>
    <row r="49" spans="1:29" ht="20.25" customHeight="1">
      <c r="A49" s="375"/>
      <c r="B49" s="313" t="str">
        <f t="shared" si="0"/>
        <v>D</v>
      </c>
      <c r="C49" s="313"/>
      <c r="D49" s="308" t="s">
        <v>116</v>
      </c>
      <c r="E49" s="348"/>
      <c r="F49" s="349"/>
      <c r="G49" s="124">
        <v>0</v>
      </c>
      <c r="H49" s="120">
        <v>0</v>
      </c>
      <c r="I49" s="121">
        <v>0</v>
      </c>
      <c r="J49" s="162">
        <v>0</v>
      </c>
      <c r="K49" s="166" t="s">
        <v>121</v>
      </c>
      <c r="L49" s="308" t="s">
        <v>127</v>
      </c>
      <c r="M49" s="309"/>
      <c r="N49" s="100"/>
      <c r="O49" s="99"/>
      <c r="P49" s="101"/>
      <c r="R49" s="122"/>
      <c r="U49" s="139"/>
      <c r="Z49" s="70"/>
      <c r="AA49" s="70"/>
      <c r="AB49" s="70"/>
    </row>
    <row r="50" spans="1:29" ht="20.25" customHeight="1">
      <c r="A50" s="375"/>
      <c r="B50" s="313" t="str">
        <f t="shared" si="0"/>
        <v>E</v>
      </c>
      <c r="C50" s="313"/>
      <c r="D50" s="308" t="s">
        <v>116</v>
      </c>
      <c r="E50" s="348"/>
      <c r="F50" s="349"/>
      <c r="G50" s="124">
        <v>0</v>
      </c>
      <c r="H50" s="120">
        <v>0</v>
      </c>
      <c r="I50" s="121">
        <v>0</v>
      </c>
      <c r="J50" s="162">
        <v>0</v>
      </c>
      <c r="K50" s="166" t="s">
        <v>121</v>
      </c>
      <c r="L50" s="308" t="s">
        <v>127</v>
      </c>
      <c r="M50" s="309"/>
      <c r="N50" s="100"/>
      <c r="O50" s="99"/>
      <c r="P50" s="101"/>
      <c r="R50" s="122"/>
      <c r="U50" s="139"/>
      <c r="Z50" s="70"/>
      <c r="AA50" s="70"/>
      <c r="AB50" s="70"/>
    </row>
    <row r="51" spans="1:29" ht="20.25" customHeight="1">
      <c r="A51" s="375"/>
      <c r="B51" s="313" t="str">
        <f t="shared" si="0"/>
        <v>F</v>
      </c>
      <c r="C51" s="313"/>
      <c r="D51" s="308" t="s">
        <v>116</v>
      </c>
      <c r="E51" s="348"/>
      <c r="F51" s="349"/>
      <c r="G51" s="124">
        <v>0</v>
      </c>
      <c r="H51" s="120">
        <v>0</v>
      </c>
      <c r="I51" s="121">
        <v>0</v>
      </c>
      <c r="J51" s="162">
        <v>0</v>
      </c>
      <c r="K51" s="166" t="s">
        <v>121</v>
      </c>
      <c r="L51" s="308" t="s">
        <v>127</v>
      </c>
      <c r="M51" s="309"/>
      <c r="N51" s="100"/>
      <c r="O51" s="99"/>
      <c r="P51" s="101"/>
      <c r="R51" s="122"/>
      <c r="U51" s="139"/>
      <c r="Z51" s="70"/>
      <c r="AA51" s="70"/>
      <c r="AB51" s="70"/>
    </row>
    <row r="52" spans="1:29" ht="20.25" hidden="1" customHeight="1" outlineLevel="1">
      <c r="A52" s="375"/>
      <c r="B52" s="313" t="str">
        <f t="shared" si="0"/>
        <v>G</v>
      </c>
      <c r="C52" s="313"/>
      <c r="D52" s="308" t="s">
        <v>116</v>
      </c>
      <c r="E52" s="348"/>
      <c r="F52" s="349"/>
      <c r="G52" s="124">
        <v>0</v>
      </c>
      <c r="H52" s="120">
        <v>0</v>
      </c>
      <c r="I52" s="121">
        <v>0</v>
      </c>
      <c r="J52" s="162">
        <v>0</v>
      </c>
      <c r="K52" s="166" t="s">
        <v>121</v>
      </c>
      <c r="L52" s="308" t="s">
        <v>127</v>
      </c>
      <c r="M52" s="309"/>
      <c r="N52" s="100"/>
      <c r="O52" s="99"/>
      <c r="P52" s="101"/>
      <c r="R52" s="122"/>
      <c r="U52" s="139"/>
      <c r="Z52" s="70"/>
      <c r="AA52" s="70"/>
      <c r="AB52" s="70"/>
    </row>
    <row r="53" spans="1:29" ht="20.25" hidden="1" customHeight="1" outlineLevel="1">
      <c r="A53" s="375"/>
      <c r="B53" s="313" t="str">
        <f t="shared" si="0"/>
        <v>H</v>
      </c>
      <c r="C53" s="313"/>
      <c r="D53" s="308" t="s">
        <v>116</v>
      </c>
      <c r="E53" s="348"/>
      <c r="F53" s="349"/>
      <c r="G53" s="124">
        <v>0</v>
      </c>
      <c r="H53" s="120">
        <v>0</v>
      </c>
      <c r="I53" s="121">
        <v>0</v>
      </c>
      <c r="J53" s="162">
        <v>0</v>
      </c>
      <c r="K53" s="166" t="s">
        <v>121</v>
      </c>
      <c r="L53" s="308" t="s">
        <v>127</v>
      </c>
      <c r="M53" s="309"/>
      <c r="N53" s="100"/>
      <c r="O53" s="99"/>
      <c r="P53" s="101"/>
      <c r="R53" s="122"/>
      <c r="U53" s="139"/>
      <c r="Z53" s="70"/>
      <c r="AA53" s="70"/>
      <c r="AB53" s="70"/>
    </row>
    <row r="54" spans="1:29" ht="20.25" hidden="1" customHeight="1" outlineLevel="1">
      <c r="A54" s="375"/>
      <c r="B54" s="313" t="str">
        <f t="shared" si="0"/>
        <v>I</v>
      </c>
      <c r="C54" s="313"/>
      <c r="D54" s="308" t="s">
        <v>116</v>
      </c>
      <c r="E54" s="348"/>
      <c r="F54" s="349"/>
      <c r="G54" s="124">
        <v>0</v>
      </c>
      <c r="H54" s="120">
        <v>0</v>
      </c>
      <c r="I54" s="121">
        <v>0</v>
      </c>
      <c r="J54" s="162">
        <v>0</v>
      </c>
      <c r="K54" s="166" t="s">
        <v>121</v>
      </c>
      <c r="L54" s="308" t="s">
        <v>127</v>
      </c>
      <c r="M54" s="309"/>
      <c r="N54" s="100"/>
      <c r="O54" s="99"/>
      <c r="P54" s="101"/>
      <c r="R54" s="122"/>
      <c r="U54" s="139"/>
      <c r="Z54" s="70"/>
      <c r="AA54" s="70"/>
      <c r="AB54" s="70"/>
    </row>
    <row r="55" spans="1:29" ht="20.25" hidden="1" customHeight="1" outlineLevel="1" thickBot="1">
      <c r="A55" s="375"/>
      <c r="B55" s="313" t="str">
        <f t="shared" si="0"/>
        <v>J</v>
      </c>
      <c r="C55" s="313"/>
      <c r="D55" s="308" t="s">
        <v>116</v>
      </c>
      <c r="E55" s="348"/>
      <c r="F55" s="349"/>
      <c r="G55" s="124">
        <v>0</v>
      </c>
      <c r="H55" s="120">
        <v>0</v>
      </c>
      <c r="I55" s="121">
        <v>0</v>
      </c>
      <c r="J55" s="162">
        <v>0</v>
      </c>
      <c r="K55" s="166" t="s">
        <v>121</v>
      </c>
      <c r="L55" s="308" t="s">
        <v>127</v>
      </c>
      <c r="M55" s="309"/>
      <c r="N55" s="100"/>
      <c r="O55" s="99"/>
      <c r="P55" s="101"/>
      <c r="R55" s="140"/>
      <c r="S55" s="141"/>
      <c r="T55" s="141"/>
      <c r="U55" s="142"/>
      <c r="Z55" s="70"/>
      <c r="AA55" s="70"/>
      <c r="AB55" s="70"/>
    </row>
    <row r="56" spans="1:29" ht="20.25" hidden="1" customHeight="1" outlineLevel="1">
      <c r="A56" s="375"/>
      <c r="B56" s="313" t="str">
        <f t="shared" si="0"/>
        <v>K</v>
      </c>
      <c r="C56" s="313"/>
      <c r="D56" s="308" t="s">
        <v>116</v>
      </c>
      <c r="E56" s="348"/>
      <c r="F56" s="349"/>
      <c r="G56" s="124">
        <v>0</v>
      </c>
      <c r="H56" s="120">
        <v>0</v>
      </c>
      <c r="I56" s="121">
        <v>0</v>
      </c>
      <c r="J56" s="162">
        <v>0</v>
      </c>
      <c r="K56" s="166" t="s">
        <v>121</v>
      </c>
      <c r="L56" s="308" t="s">
        <v>127</v>
      </c>
      <c r="M56" s="309"/>
      <c r="N56" s="100"/>
      <c r="O56" s="99"/>
      <c r="P56" s="101"/>
      <c r="Z56" s="70"/>
      <c r="AA56" s="70"/>
      <c r="AB56" s="70"/>
    </row>
    <row r="57" spans="1:29" ht="20.25" hidden="1" customHeight="1" outlineLevel="1">
      <c r="A57" s="375"/>
      <c r="B57" s="313" t="str">
        <f t="shared" si="0"/>
        <v>L</v>
      </c>
      <c r="C57" s="313"/>
      <c r="D57" s="308" t="s">
        <v>116</v>
      </c>
      <c r="E57" s="348"/>
      <c r="F57" s="349"/>
      <c r="G57" s="124">
        <v>0</v>
      </c>
      <c r="H57" s="120">
        <v>0</v>
      </c>
      <c r="I57" s="121">
        <v>0</v>
      </c>
      <c r="J57" s="162">
        <v>0</v>
      </c>
      <c r="K57" s="166" t="s">
        <v>121</v>
      </c>
      <c r="L57" s="308" t="s">
        <v>127</v>
      </c>
      <c r="M57" s="309"/>
      <c r="N57" s="100"/>
      <c r="O57" s="99"/>
      <c r="P57" s="101"/>
      <c r="Z57" s="70"/>
      <c r="AA57" s="70"/>
      <c r="AB57" s="70"/>
    </row>
    <row r="58" spans="1:29" ht="20.25" hidden="1" customHeight="1" outlineLevel="1">
      <c r="A58" s="375"/>
      <c r="B58" s="313" t="str">
        <f t="shared" si="0"/>
        <v>M</v>
      </c>
      <c r="C58" s="313"/>
      <c r="D58" s="308" t="s">
        <v>116</v>
      </c>
      <c r="E58" s="348"/>
      <c r="F58" s="349"/>
      <c r="G58" s="124">
        <v>0</v>
      </c>
      <c r="H58" s="120">
        <v>0</v>
      </c>
      <c r="I58" s="121">
        <v>0</v>
      </c>
      <c r="J58" s="162">
        <v>0</v>
      </c>
      <c r="K58" s="166" t="s">
        <v>121</v>
      </c>
      <c r="L58" s="308" t="s">
        <v>127</v>
      </c>
      <c r="M58" s="309"/>
      <c r="N58" s="100"/>
      <c r="O58" s="99"/>
      <c r="P58" s="101"/>
      <c r="Z58" s="70"/>
      <c r="AA58" s="70"/>
      <c r="AB58" s="70"/>
    </row>
    <row r="59" spans="1:29" ht="20.25" hidden="1" customHeight="1" outlineLevel="1">
      <c r="A59" s="375"/>
      <c r="B59" s="313" t="str">
        <f t="shared" si="0"/>
        <v>N</v>
      </c>
      <c r="C59" s="313"/>
      <c r="D59" s="308" t="s">
        <v>116</v>
      </c>
      <c r="E59" s="348"/>
      <c r="F59" s="349"/>
      <c r="G59" s="124">
        <v>0</v>
      </c>
      <c r="H59" s="120">
        <v>0</v>
      </c>
      <c r="I59" s="121">
        <v>0</v>
      </c>
      <c r="J59" s="162">
        <v>0</v>
      </c>
      <c r="K59" s="166" t="s">
        <v>121</v>
      </c>
      <c r="L59" s="308" t="s">
        <v>127</v>
      </c>
      <c r="M59" s="309"/>
      <c r="N59" s="100"/>
      <c r="O59" s="99"/>
      <c r="P59" s="101"/>
      <c r="Z59" s="70"/>
      <c r="AA59" s="70"/>
      <c r="AB59" s="70"/>
    </row>
    <row r="60" spans="1:29" ht="20.25" customHeight="1" collapsed="1">
      <c r="A60" s="375"/>
      <c r="B60" s="313" t="str">
        <f t="shared" si="0"/>
        <v>O</v>
      </c>
      <c r="C60" s="313"/>
      <c r="D60" s="308" t="s">
        <v>116</v>
      </c>
      <c r="E60" s="348"/>
      <c r="F60" s="349"/>
      <c r="G60" s="124">
        <v>0</v>
      </c>
      <c r="H60" s="120">
        <v>0</v>
      </c>
      <c r="I60" s="121">
        <v>0</v>
      </c>
      <c r="J60" s="162">
        <v>0</v>
      </c>
      <c r="K60" s="166" t="s">
        <v>121</v>
      </c>
      <c r="L60" s="308" t="s">
        <v>127</v>
      </c>
      <c r="M60" s="309"/>
      <c r="N60" s="100"/>
      <c r="O60" s="99"/>
      <c r="P60" s="101"/>
      <c r="Q60" s="40" t="s">
        <v>139</v>
      </c>
      <c r="Z60" s="70"/>
      <c r="AA60" s="70"/>
      <c r="AB60" s="70"/>
    </row>
    <row r="61" spans="1:29" ht="21" hidden="1" customHeight="1" outlineLevel="1">
      <c r="A61" s="375"/>
      <c r="B61" s="313" t="str">
        <f t="shared" si="0"/>
        <v>P</v>
      </c>
      <c r="C61" s="313"/>
      <c r="D61" s="308" t="s">
        <v>116</v>
      </c>
      <c r="E61" s="348"/>
      <c r="F61" s="349"/>
      <c r="G61" s="124">
        <v>0</v>
      </c>
      <c r="H61" s="120">
        <v>0</v>
      </c>
      <c r="I61" s="121">
        <v>0</v>
      </c>
      <c r="J61" s="162">
        <v>0</v>
      </c>
      <c r="K61" s="166" t="s">
        <v>121</v>
      </c>
      <c r="L61" s="308" t="s">
        <v>127</v>
      </c>
      <c r="M61" s="309"/>
      <c r="N61" s="100"/>
      <c r="O61" s="99"/>
      <c r="P61" s="101"/>
      <c r="AA61" s="70"/>
      <c r="AB61" s="70"/>
      <c r="AC61" s="70"/>
    </row>
    <row r="62" spans="1:29" ht="21" hidden="1" customHeight="1" outlineLevel="1">
      <c r="A62" s="375"/>
      <c r="B62" s="313" t="str">
        <f t="shared" si="0"/>
        <v>Q</v>
      </c>
      <c r="C62" s="313"/>
      <c r="D62" s="308" t="s">
        <v>116</v>
      </c>
      <c r="E62" s="348"/>
      <c r="F62" s="349"/>
      <c r="G62" s="124">
        <v>0</v>
      </c>
      <c r="H62" s="120">
        <v>0</v>
      </c>
      <c r="I62" s="121">
        <v>0</v>
      </c>
      <c r="J62" s="162">
        <v>0</v>
      </c>
      <c r="K62" s="166" t="s">
        <v>121</v>
      </c>
      <c r="L62" s="308" t="s">
        <v>127</v>
      </c>
      <c r="M62" s="309"/>
      <c r="N62" s="100"/>
      <c r="O62" s="99"/>
      <c r="P62" s="101"/>
      <c r="AA62" s="70"/>
      <c r="AB62" s="70"/>
      <c r="AC62" s="70"/>
    </row>
    <row r="63" spans="1:29" ht="21" hidden="1" customHeight="1" outlineLevel="1">
      <c r="A63" s="375"/>
      <c r="B63" s="313" t="str">
        <f t="shared" si="0"/>
        <v>R</v>
      </c>
      <c r="C63" s="313"/>
      <c r="D63" s="308" t="s">
        <v>116</v>
      </c>
      <c r="E63" s="348"/>
      <c r="F63" s="349"/>
      <c r="G63" s="124">
        <v>0</v>
      </c>
      <c r="H63" s="120">
        <v>0</v>
      </c>
      <c r="I63" s="121">
        <v>0</v>
      </c>
      <c r="J63" s="162">
        <v>0</v>
      </c>
      <c r="K63" s="166" t="s">
        <v>121</v>
      </c>
      <c r="L63" s="308" t="s">
        <v>127</v>
      </c>
      <c r="M63" s="309"/>
      <c r="N63" s="100"/>
      <c r="O63" s="99"/>
      <c r="P63" s="101"/>
      <c r="AA63" s="70"/>
      <c r="AB63" s="70"/>
      <c r="AC63" s="70"/>
    </row>
    <row r="64" spans="1:29" ht="21" hidden="1" customHeight="1" outlineLevel="1">
      <c r="A64" s="375"/>
      <c r="B64" s="313" t="str">
        <f t="shared" si="0"/>
        <v>S</v>
      </c>
      <c r="C64" s="313"/>
      <c r="D64" s="308" t="s">
        <v>116</v>
      </c>
      <c r="E64" s="348"/>
      <c r="F64" s="349"/>
      <c r="G64" s="124">
        <v>0</v>
      </c>
      <c r="H64" s="120">
        <v>0</v>
      </c>
      <c r="I64" s="121">
        <v>0</v>
      </c>
      <c r="J64" s="162">
        <v>0</v>
      </c>
      <c r="K64" s="166" t="s">
        <v>121</v>
      </c>
      <c r="L64" s="308" t="s">
        <v>127</v>
      </c>
      <c r="M64" s="309"/>
      <c r="N64" s="100"/>
      <c r="O64" s="99"/>
      <c r="P64" s="101"/>
      <c r="AA64" s="70"/>
      <c r="AB64" s="70"/>
      <c r="AC64" s="70"/>
    </row>
    <row r="65" spans="1:29" ht="21" hidden="1" customHeight="1" outlineLevel="1">
      <c r="A65" s="375"/>
      <c r="B65" s="313" t="str">
        <f t="shared" si="0"/>
        <v>T</v>
      </c>
      <c r="C65" s="313"/>
      <c r="D65" s="308" t="s">
        <v>116</v>
      </c>
      <c r="E65" s="348"/>
      <c r="F65" s="349"/>
      <c r="G65" s="124">
        <v>0</v>
      </c>
      <c r="H65" s="120">
        <v>0</v>
      </c>
      <c r="I65" s="121">
        <v>0</v>
      </c>
      <c r="J65" s="162">
        <v>0</v>
      </c>
      <c r="K65" s="166" t="s">
        <v>121</v>
      </c>
      <c r="L65" s="308" t="s">
        <v>127</v>
      </c>
      <c r="M65" s="309"/>
      <c r="N65" s="100"/>
      <c r="O65" s="99"/>
      <c r="P65" s="101"/>
      <c r="AA65" s="70"/>
      <c r="AB65" s="70"/>
      <c r="AC65" s="70"/>
    </row>
    <row r="66" spans="1:29" ht="21" hidden="1" customHeight="1" outlineLevel="1">
      <c r="A66" s="375"/>
      <c r="B66" s="313" t="str">
        <f t="shared" si="0"/>
        <v>U</v>
      </c>
      <c r="C66" s="313"/>
      <c r="D66" s="308" t="s">
        <v>116</v>
      </c>
      <c r="E66" s="348"/>
      <c r="F66" s="349"/>
      <c r="G66" s="124">
        <v>0</v>
      </c>
      <c r="H66" s="120">
        <v>0</v>
      </c>
      <c r="I66" s="121">
        <v>0</v>
      </c>
      <c r="J66" s="162">
        <v>0</v>
      </c>
      <c r="K66" s="166" t="s">
        <v>121</v>
      </c>
      <c r="L66" s="308" t="s">
        <v>127</v>
      </c>
      <c r="M66" s="309"/>
      <c r="N66" s="100"/>
      <c r="O66" s="99"/>
      <c r="P66" s="101"/>
      <c r="AA66" s="70"/>
      <c r="AB66" s="70"/>
      <c r="AC66" s="70"/>
    </row>
    <row r="67" spans="1:29" ht="21" hidden="1" customHeight="1" outlineLevel="1">
      <c r="A67" s="375"/>
      <c r="B67" s="313" t="str">
        <f t="shared" si="0"/>
        <v>V</v>
      </c>
      <c r="C67" s="313"/>
      <c r="D67" s="308" t="s">
        <v>116</v>
      </c>
      <c r="E67" s="348"/>
      <c r="F67" s="349"/>
      <c r="G67" s="124">
        <v>0</v>
      </c>
      <c r="H67" s="120">
        <v>0</v>
      </c>
      <c r="I67" s="121">
        <v>0</v>
      </c>
      <c r="J67" s="162">
        <v>0</v>
      </c>
      <c r="K67" s="166" t="s">
        <v>121</v>
      </c>
      <c r="L67" s="308" t="s">
        <v>127</v>
      </c>
      <c r="M67" s="309"/>
      <c r="N67" s="100"/>
      <c r="O67" s="99"/>
      <c r="P67" s="101"/>
      <c r="AA67" s="70"/>
      <c r="AB67" s="70"/>
      <c r="AC67" s="70"/>
    </row>
    <row r="68" spans="1:29" ht="21" hidden="1" customHeight="1" outlineLevel="1">
      <c r="A68" s="375"/>
      <c r="B68" s="313" t="str">
        <f t="shared" si="0"/>
        <v>W</v>
      </c>
      <c r="C68" s="313"/>
      <c r="D68" s="308" t="s">
        <v>116</v>
      </c>
      <c r="E68" s="348"/>
      <c r="F68" s="349"/>
      <c r="G68" s="124">
        <v>0</v>
      </c>
      <c r="H68" s="120">
        <v>0</v>
      </c>
      <c r="I68" s="121">
        <v>0</v>
      </c>
      <c r="J68" s="162">
        <v>0</v>
      </c>
      <c r="K68" s="166" t="s">
        <v>121</v>
      </c>
      <c r="L68" s="308" t="s">
        <v>127</v>
      </c>
      <c r="M68" s="309"/>
      <c r="N68" s="100"/>
      <c r="O68" s="99"/>
      <c r="P68" s="101"/>
      <c r="AA68" s="70"/>
      <c r="AB68" s="70"/>
      <c r="AC68" s="70"/>
    </row>
    <row r="69" spans="1:29" ht="21" hidden="1" customHeight="1" outlineLevel="1">
      <c r="A69" s="375"/>
      <c r="B69" s="313" t="str">
        <f t="shared" si="0"/>
        <v>X</v>
      </c>
      <c r="C69" s="313"/>
      <c r="D69" s="308" t="s">
        <v>116</v>
      </c>
      <c r="E69" s="348"/>
      <c r="F69" s="349"/>
      <c r="G69" s="124">
        <v>0</v>
      </c>
      <c r="H69" s="120">
        <v>0</v>
      </c>
      <c r="I69" s="121">
        <v>0</v>
      </c>
      <c r="J69" s="162">
        <v>0</v>
      </c>
      <c r="K69" s="166" t="s">
        <v>121</v>
      </c>
      <c r="L69" s="308" t="s">
        <v>127</v>
      </c>
      <c r="M69" s="309"/>
      <c r="N69" s="100"/>
      <c r="O69" s="99"/>
      <c r="P69" s="101"/>
      <c r="AA69" s="70"/>
      <c r="AB69" s="70"/>
      <c r="AC69" s="70"/>
    </row>
    <row r="70" spans="1:29" ht="21" hidden="1" customHeight="1" outlineLevel="1">
      <c r="A70" s="375"/>
      <c r="B70" s="313" t="str">
        <f t="shared" si="0"/>
        <v>Y</v>
      </c>
      <c r="C70" s="313"/>
      <c r="D70" s="308" t="s">
        <v>116</v>
      </c>
      <c r="E70" s="348"/>
      <c r="F70" s="349"/>
      <c r="G70" s="124">
        <v>0</v>
      </c>
      <c r="H70" s="120">
        <v>0</v>
      </c>
      <c r="I70" s="121">
        <v>0</v>
      </c>
      <c r="J70" s="162">
        <v>0</v>
      </c>
      <c r="K70" s="166" t="s">
        <v>121</v>
      </c>
      <c r="L70" s="308" t="s">
        <v>127</v>
      </c>
      <c r="M70" s="309"/>
      <c r="N70" s="100"/>
      <c r="O70" s="99"/>
      <c r="P70" s="101"/>
      <c r="AA70" s="70"/>
      <c r="AB70" s="70"/>
      <c r="AC70" s="70"/>
    </row>
    <row r="71" spans="1:29" ht="21" hidden="1" customHeight="1" outlineLevel="1" thickBot="1">
      <c r="A71" s="376"/>
      <c r="B71" s="366" t="str">
        <f t="shared" si="0"/>
        <v>Z</v>
      </c>
      <c r="C71" s="366"/>
      <c r="D71" s="367" t="s">
        <v>116</v>
      </c>
      <c r="E71" s="368"/>
      <c r="F71" s="369"/>
      <c r="G71" s="125">
        <v>0</v>
      </c>
      <c r="H71" s="126">
        <v>0</v>
      </c>
      <c r="I71" s="123">
        <v>0</v>
      </c>
      <c r="J71" s="163">
        <v>0</v>
      </c>
      <c r="K71" s="167" t="s">
        <v>121</v>
      </c>
      <c r="L71" s="367" t="s">
        <v>127</v>
      </c>
      <c r="M71" s="385"/>
      <c r="N71" s="110"/>
      <c r="O71" s="111"/>
      <c r="P71" s="112"/>
      <c r="AA71" s="70"/>
      <c r="AB71" s="70"/>
      <c r="AC71" s="70"/>
    </row>
    <row r="72" spans="1:29" ht="12.75" collapsed="1" thickBot="1">
      <c r="A72" s="41"/>
      <c r="L72" s="40" t="s">
        <v>140</v>
      </c>
    </row>
    <row r="73" spans="1:29" ht="25.5" customHeight="1" thickBot="1">
      <c r="A73" s="401" t="s">
        <v>141</v>
      </c>
      <c r="B73" s="402"/>
      <c r="C73" s="402"/>
      <c r="D73" s="402"/>
      <c r="E73" s="402"/>
      <c r="F73" s="402"/>
      <c r="G73" s="161" t="s">
        <v>142</v>
      </c>
      <c r="H73" s="377">
        <f>P8</f>
        <v>0</v>
      </c>
      <c r="I73" s="378"/>
      <c r="Q73" s="94" t="s">
        <v>143</v>
      </c>
    </row>
    <row r="74" spans="1:29" ht="12.75" thickBot="1">
      <c r="A74" s="41"/>
    </row>
    <row r="75" spans="1:29" ht="54.75" customHeight="1">
      <c r="A75" s="398" t="s">
        <v>144</v>
      </c>
      <c r="B75" s="360" t="s">
        <v>145</v>
      </c>
      <c r="C75" s="360"/>
      <c r="D75" s="361"/>
      <c r="E75" s="362"/>
      <c r="F75" s="362"/>
      <c r="G75" s="362"/>
      <c r="H75" s="362"/>
      <c r="I75" s="362"/>
      <c r="J75" s="362"/>
      <c r="K75" s="362"/>
      <c r="L75" s="362"/>
      <c r="M75" s="362"/>
      <c r="N75" s="362"/>
      <c r="O75" s="362"/>
      <c r="P75" s="363"/>
    </row>
    <row r="76" spans="1:29" ht="15.75" customHeight="1">
      <c r="A76" s="399"/>
      <c r="B76" s="297" t="s">
        <v>146</v>
      </c>
      <c r="C76" s="298"/>
      <c r="D76" s="354" t="s">
        <v>147</v>
      </c>
      <c r="E76" s="355"/>
      <c r="F76" s="355"/>
      <c r="G76" s="355"/>
      <c r="H76" s="355"/>
      <c r="I76" s="355"/>
      <c r="J76" s="355"/>
      <c r="K76" s="355"/>
      <c r="L76" s="355"/>
      <c r="M76" s="355"/>
      <c r="N76" s="355"/>
      <c r="O76" s="355"/>
      <c r="P76" s="356"/>
      <c r="Q76" s="40" t="s">
        <v>148</v>
      </c>
    </row>
    <row r="77" spans="1:29" ht="21" customHeight="1">
      <c r="A77" s="399"/>
      <c r="B77" s="299"/>
      <c r="C77" s="300"/>
      <c r="D77" s="294" t="s">
        <v>149</v>
      </c>
      <c r="E77" s="295"/>
      <c r="F77" s="295"/>
      <c r="G77" s="295"/>
      <c r="H77" s="295"/>
      <c r="I77" s="295"/>
      <c r="J77" s="295"/>
      <c r="K77" s="295"/>
      <c r="L77" s="295"/>
      <c r="M77" s="295"/>
      <c r="N77" s="295"/>
      <c r="O77" s="295"/>
      <c r="P77" s="296"/>
      <c r="Q77" s="94" t="s">
        <v>150</v>
      </c>
    </row>
    <row r="78" spans="1:29" ht="21" customHeight="1">
      <c r="A78" s="399"/>
      <c r="B78" s="299"/>
      <c r="C78" s="300"/>
      <c r="D78" s="294" t="s">
        <v>151</v>
      </c>
      <c r="E78" s="295"/>
      <c r="F78" s="295"/>
      <c r="G78" s="295"/>
      <c r="H78" s="295"/>
      <c r="I78" s="295"/>
      <c r="J78" s="295"/>
      <c r="K78" s="295"/>
      <c r="L78" s="295"/>
      <c r="M78" s="295"/>
      <c r="N78" s="295"/>
      <c r="O78" s="295"/>
      <c r="P78" s="296"/>
      <c r="Q78" s="94" t="s">
        <v>150</v>
      </c>
    </row>
    <row r="79" spans="1:29" ht="21" customHeight="1">
      <c r="A79" s="399"/>
      <c r="B79" s="299"/>
      <c r="C79" s="300"/>
      <c r="D79" s="294" t="s">
        <v>151</v>
      </c>
      <c r="E79" s="295"/>
      <c r="F79" s="295"/>
      <c r="G79" s="295"/>
      <c r="H79" s="295"/>
      <c r="I79" s="295"/>
      <c r="J79" s="295"/>
      <c r="K79" s="295"/>
      <c r="L79" s="295"/>
      <c r="M79" s="295"/>
      <c r="N79" s="295"/>
      <c r="O79" s="295"/>
      <c r="P79" s="296"/>
      <c r="Q79" s="94" t="s">
        <v>150</v>
      </c>
    </row>
    <row r="80" spans="1:29" ht="21" customHeight="1" outlineLevel="1">
      <c r="A80" s="399"/>
      <c r="B80" s="299"/>
      <c r="C80" s="300"/>
      <c r="D80" s="294" t="s">
        <v>151</v>
      </c>
      <c r="E80" s="295"/>
      <c r="F80" s="295"/>
      <c r="G80" s="295"/>
      <c r="H80" s="295"/>
      <c r="I80" s="295"/>
      <c r="J80" s="295"/>
      <c r="K80" s="295"/>
      <c r="L80" s="295"/>
      <c r="M80" s="295"/>
      <c r="N80" s="295"/>
      <c r="O80" s="295"/>
      <c r="P80" s="296"/>
      <c r="Q80" s="94" t="s">
        <v>150</v>
      </c>
    </row>
    <row r="81" spans="1:26" ht="21" customHeight="1" outlineLevel="1">
      <c r="A81" s="399"/>
      <c r="B81" s="299"/>
      <c r="C81" s="300"/>
      <c r="D81" s="294" t="s">
        <v>151</v>
      </c>
      <c r="E81" s="295"/>
      <c r="F81" s="295"/>
      <c r="G81" s="295"/>
      <c r="H81" s="295"/>
      <c r="I81" s="295"/>
      <c r="J81" s="295"/>
      <c r="K81" s="295"/>
      <c r="L81" s="295"/>
      <c r="M81" s="295"/>
      <c r="N81" s="295"/>
      <c r="O81" s="295"/>
      <c r="P81" s="296"/>
      <c r="Q81" s="94" t="s">
        <v>150</v>
      </c>
    </row>
    <row r="82" spans="1:26" ht="21" customHeight="1" outlineLevel="1">
      <c r="A82" s="399"/>
      <c r="B82" s="299"/>
      <c r="C82" s="300"/>
      <c r="D82" s="294" t="s">
        <v>151</v>
      </c>
      <c r="E82" s="295"/>
      <c r="F82" s="295"/>
      <c r="G82" s="295"/>
      <c r="H82" s="295"/>
      <c r="I82" s="295"/>
      <c r="J82" s="295"/>
      <c r="K82" s="295"/>
      <c r="L82" s="295"/>
      <c r="M82" s="295"/>
      <c r="N82" s="295"/>
      <c r="O82" s="295"/>
      <c r="P82" s="296"/>
      <c r="Q82" s="94" t="s">
        <v>150</v>
      </c>
    </row>
    <row r="83" spans="1:26" ht="21" customHeight="1">
      <c r="A83" s="399"/>
      <c r="B83" s="299"/>
      <c r="C83" s="300"/>
      <c r="D83" s="294" t="str">
        <f>"基準適合証：親"&amp;P8&amp;"品目のため、"&amp;P8&amp;"枚"</f>
        <v>基準適合証：親0品目のため、0枚</v>
      </c>
      <c r="E83" s="295"/>
      <c r="F83" s="295"/>
      <c r="G83" s="295"/>
      <c r="H83" s="295"/>
      <c r="I83" s="295"/>
      <c r="J83" s="295"/>
      <c r="K83" s="295"/>
      <c r="L83" s="295"/>
      <c r="M83" s="295"/>
      <c r="N83" s="295"/>
      <c r="O83" s="295"/>
      <c r="P83" s="296"/>
      <c r="Q83" s="94" t="s">
        <v>152</v>
      </c>
    </row>
    <row r="84" spans="1:26" ht="34.5" customHeight="1">
      <c r="A84" s="399"/>
      <c r="B84" s="301"/>
      <c r="C84" s="302"/>
      <c r="D84" s="303"/>
      <c r="E84" s="304"/>
      <c r="F84" s="304"/>
      <c r="G84" s="304"/>
      <c r="H84" s="304"/>
      <c r="I84" s="304"/>
      <c r="J84" s="304"/>
      <c r="K84" s="304"/>
      <c r="L84" s="304"/>
      <c r="M84" s="304"/>
      <c r="N84" s="304"/>
      <c r="O84" s="304"/>
      <c r="P84" s="305"/>
    </row>
    <row r="85" spans="1:26" ht="37.5" customHeight="1">
      <c r="A85" s="399"/>
      <c r="B85" s="320" t="s">
        <v>153</v>
      </c>
      <c r="C85" s="320"/>
      <c r="D85" s="357"/>
      <c r="E85" s="358"/>
      <c r="F85" s="358"/>
      <c r="G85" s="358"/>
      <c r="H85" s="358"/>
      <c r="I85" s="358"/>
      <c r="J85" s="358"/>
      <c r="K85" s="358"/>
      <c r="L85" s="358"/>
      <c r="M85" s="358"/>
      <c r="N85" s="358"/>
      <c r="O85" s="358"/>
      <c r="P85" s="359"/>
    </row>
    <row r="86" spans="1:26" ht="24.75" customHeight="1" thickBot="1">
      <c r="A86" s="400"/>
      <c r="B86" s="350" t="s">
        <v>154</v>
      </c>
      <c r="C86" s="350"/>
      <c r="D86" s="351"/>
      <c r="E86" s="352"/>
      <c r="F86" s="352"/>
      <c r="G86" s="352"/>
      <c r="H86" s="352"/>
      <c r="I86" s="352"/>
      <c r="J86" s="352"/>
      <c r="K86" s="352"/>
      <c r="L86" s="352"/>
      <c r="M86" s="352"/>
      <c r="N86" s="352"/>
      <c r="O86" s="352"/>
      <c r="P86" s="353"/>
    </row>
    <row r="87" spans="1:26" ht="16.5" thickBot="1">
      <c r="A87" s="41"/>
      <c r="R87"/>
      <c r="S87"/>
      <c r="T87"/>
      <c r="U87"/>
      <c r="V87"/>
      <c r="W87"/>
      <c r="X87"/>
      <c r="Y87"/>
      <c r="Z87"/>
    </row>
    <row r="88" spans="1:26" ht="15.75" customHeight="1">
      <c r="A88" s="371" t="s">
        <v>155</v>
      </c>
      <c r="B88" s="360"/>
      <c r="C88" s="360"/>
      <c r="D88" s="372" t="s">
        <v>156</v>
      </c>
      <c r="E88" s="372"/>
      <c r="F88" s="372"/>
      <c r="G88" s="372"/>
      <c r="H88" s="372"/>
      <c r="I88" s="115" t="s">
        <v>157</v>
      </c>
      <c r="J88" s="383"/>
      <c r="K88" s="383"/>
      <c r="L88" s="383"/>
      <c r="M88" s="383"/>
      <c r="N88" s="383"/>
      <c r="O88" s="383"/>
      <c r="P88" s="384"/>
      <c r="Q88" s="117"/>
      <c r="R88" s="118"/>
      <c r="S88" s="118"/>
      <c r="T88" s="118"/>
      <c r="U88" s="118"/>
      <c r="V88"/>
      <c r="W88"/>
      <c r="X88"/>
      <c r="Y88"/>
      <c r="Z88"/>
    </row>
    <row r="89" spans="1:26" ht="15.75" customHeight="1">
      <c r="A89" s="388" t="s">
        <v>158</v>
      </c>
      <c r="B89" s="320"/>
      <c r="C89" s="320"/>
      <c r="D89" s="389" t="s">
        <v>137</v>
      </c>
      <c r="E89" s="389"/>
      <c r="F89" s="389"/>
      <c r="G89" s="389"/>
      <c r="H89" s="389"/>
      <c r="I89" s="114" t="s">
        <v>157</v>
      </c>
      <c r="J89" s="390"/>
      <c r="K89" s="390"/>
      <c r="L89" s="390"/>
      <c r="M89" s="390"/>
      <c r="N89" s="390"/>
      <c r="O89" s="390"/>
      <c r="P89" s="391"/>
      <c r="Q89" s="119" t="s">
        <v>159</v>
      </c>
      <c r="V89"/>
      <c r="W89"/>
      <c r="X89"/>
      <c r="Y89"/>
      <c r="Z89"/>
    </row>
    <row r="90" spans="1:26" ht="15.75" customHeight="1" thickBot="1">
      <c r="A90" s="370" t="s">
        <v>160</v>
      </c>
      <c r="B90" s="350"/>
      <c r="C90" s="350"/>
      <c r="D90" s="373" t="s">
        <v>161</v>
      </c>
      <c r="E90" s="373"/>
      <c r="F90" s="373"/>
      <c r="G90" s="373"/>
      <c r="H90" s="373"/>
      <c r="I90" s="116" t="s">
        <v>157</v>
      </c>
      <c r="J90" s="381"/>
      <c r="K90" s="381"/>
      <c r="L90" s="381"/>
      <c r="M90" s="381"/>
      <c r="N90" s="381"/>
      <c r="O90" s="381"/>
      <c r="P90" s="382"/>
      <c r="Q90" s="42" t="s">
        <v>161</v>
      </c>
      <c r="R90" s="40" t="s">
        <v>162</v>
      </c>
      <c r="S90" s="40" t="s">
        <v>163</v>
      </c>
    </row>
    <row r="91" spans="1:26">
      <c r="A91" s="41"/>
    </row>
    <row r="92" spans="1:26" ht="15.75" customHeight="1"/>
    <row r="93" spans="1:26" ht="15.75" customHeight="1"/>
    <row r="94" spans="1:26" ht="15.75" customHeight="1"/>
    <row r="95" spans="1:26" ht="15.75" customHeight="1">
      <c r="A95" s="47"/>
      <c r="B95" s="48"/>
      <c r="C95" s="48"/>
      <c r="D95" s="48"/>
      <c r="E95" s="48"/>
      <c r="F95" s="48"/>
      <c r="G95" s="48"/>
      <c r="H95" s="48"/>
      <c r="I95" s="48"/>
      <c r="J95" s="46"/>
      <c r="K95" s="46"/>
      <c r="L95" s="46"/>
      <c r="M95" s="46"/>
      <c r="N95" s="46"/>
      <c r="O95" s="46"/>
      <c r="P95" s="46"/>
    </row>
    <row r="96" spans="1:26" ht="13.5">
      <c r="A96" s="48" t="s">
        <v>164</v>
      </c>
      <c r="B96" s="48"/>
      <c r="C96" s="48"/>
      <c r="D96" s="48"/>
      <c r="E96" s="48"/>
      <c r="F96" s="48"/>
      <c r="G96" s="48"/>
      <c r="H96" s="48"/>
      <c r="I96" s="48"/>
      <c r="J96" s="46"/>
      <c r="K96" s="46"/>
      <c r="L96" s="46"/>
      <c r="M96" s="46"/>
      <c r="N96" s="46"/>
      <c r="O96" s="46"/>
      <c r="P96" s="46"/>
    </row>
    <row r="97" spans="1:16" ht="13.5">
      <c r="A97" s="48" t="s">
        <v>165</v>
      </c>
      <c r="B97" s="48"/>
      <c r="C97" s="48"/>
      <c r="D97" s="48"/>
      <c r="E97" s="48"/>
      <c r="F97" s="48"/>
      <c r="G97" s="48"/>
      <c r="H97" s="48"/>
      <c r="I97" s="48"/>
      <c r="J97" s="46"/>
      <c r="K97" s="46"/>
      <c r="L97" s="46"/>
      <c r="M97" s="46"/>
      <c r="N97" s="46"/>
      <c r="O97" s="46"/>
      <c r="P97" s="46"/>
    </row>
    <row r="98" spans="1:16" ht="13.5">
      <c r="A98" s="48" t="s">
        <v>166</v>
      </c>
      <c r="B98" s="48"/>
      <c r="C98" s="48" t="s">
        <v>167</v>
      </c>
      <c r="D98" s="48"/>
      <c r="E98" s="48"/>
      <c r="F98" s="48"/>
      <c r="G98" s="48"/>
      <c r="H98" s="48"/>
      <c r="I98" s="48"/>
      <c r="J98" s="46"/>
      <c r="K98" s="46"/>
      <c r="L98" s="46"/>
      <c r="M98" s="46"/>
      <c r="N98" s="46"/>
      <c r="O98" s="46"/>
      <c r="P98" s="46"/>
    </row>
    <row r="99" spans="1:16" ht="13.5">
      <c r="A99" s="48" t="s">
        <v>168</v>
      </c>
      <c r="B99" s="48"/>
      <c r="C99" s="48" t="s">
        <v>169</v>
      </c>
      <c r="D99" s="48"/>
      <c r="E99" s="48"/>
      <c r="F99" s="48"/>
      <c r="G99" s="48"/>
      <c r="H99" s="48"/>
      <c r="I99" s="48"/>
      <c r="J99" s="46"/>
      <c r="K99" s="46"/>
      <c r="L99" s="46"/>
      <c r="M99" s="46"/>
      <c r="N99" s="46"/>
      <c r="O99" s="46"/>
      <c r="P99" s="46"/>
    </row>
    <row r="100" spans="1:16" ht="13.5">
      <c r="A100" s="48" t="s">
        <v>170</v>
      </c>
      <c r="B100" s="48"/>
      <c r="C100" s="48" t="s">
        <v>171</v>
      </c>
      <c r="D100" s="48"/>
      <c r="E100" s="48"/>
      <c r="F100" s="48"/>
      <c r="G100" s="48"/>
      <c r="H100" s="48"/>
      <c r="I100" s="48"/>
      <c r="J100" s="46"/>
      <c r="K100" s="46"/>
      <c r="L100" s="46"/>
      <c r="M100" s="46"/>
      <c r="N100" s="46"/>
      <c r="O100" s="46"/>
      <c r="P100" s="46"/>
    </row>
    <row r="101" spans="1:16" ht="13.5">
      <c r="A101" s="48" t="s">
        <v>172</v>
      </c>
      <c r="B101" s="46"/>
      <c r="C101" s="48" t="s">
        <v>173</v>
      </c>
      <c r="D101" s="48"/>
      <c r="E101" s="48"/>
      <c r="F101" s="48"/>
      <c r="G101" s="48"/>
      <c r="H101" s="48"/>
      <c r="I101" s="48"/>
      <c r="J101" s="46"/>
      <c r="K101" s="46"/>
      <c r="L101" s="46"/>
      <c r="M101" s="46"/>
      <c r="N101" s="46"/>
      <c r="O101" s="46"/>
      <c r="P101" s="46"/>
    </row>
    <row r="102" spans="1:16" ht="13.5">
      <c r="A102" s="48" t="s">
        <v>174</v>
      </c>
      <c r="B102" s="48"/>
      <c r="C102" s="48" t="s">
        <v>175</v>
      </c>
      <c r="D102" s="48"/>
      <c r="E102" s="48"/>
      <c r="F102" s="48"/>
      <c r="G102" s="48"/>
      <c r="H102" s="48"/>
      <c r="I102" s="48"/>
      <c r="J102" s="46"/>
      <c r="K102" s="46"/>
      <c r="L102" s="46"/>
      <c r="M102" s="46"/>
      <c r="N102" s="46"/>
      <c r="O102" s="46"/>
      <c r="P102" s="46"/>
    </row>
    <row r="103" spans="1:16" ht="13.5">
      <c r="A103" s="48"/>
      <c r="B103" s="48"/>
      <c r="C103" s="48"/>
      <c r="D103" s="48"/>
      <c r="E103" s="48"/>
      <c r="F103" s="48"/>
      <c r="G103" s="48"/>
      <c r="H103" s="48"/>
      <c r="I103" s="48"/>
      <c r="J103" s="46"/>
      <c r="K103" s="46"/>
      <c r="L103" s="46"/>
      <c r="M103" s="46"/>
      <c r="N103" s="46"/>
      <c r="O103" s="46"/>
      <c r="P103" s="46"/>
    </row>
    <row r="104" spans="1:16" ht="13.5">
      <c r="A104" s="48" t="s">
        <v>176</v>
      </c>
      <c r="B104" s="48"/>
      <c r="C104" s="48"/>
      <c r="D104" s="48"/>
      <c r="E104" s="48"/>
      <c r="F104" s="48"/>
      <c r="G104" s="48"/>
      <c r="H104" s="48"/>
      <c r="I104" s="48"/>
      <c r="J104" s="46"/>
      <c r="K104" s="46"/>
      <c r="L104" s="46"/>
      <c r="M104" s="46"/>
      <c r="N104" s="46"/>
      <c r="O104" s="46"/>
      <c r="P104" s="46"/>
    </row>
    <row r="105" spans="1:16" ht="13.5">
      <c r="A105" s="48" t="s">
        <v>177</v>
      </c>
      <c r="B105" s="48"/>
      <c r="C105" s="48"/>
      <c r="D105" s="48"/>
      <c r="E105" s="48"/>
      <c r="F105" s="48"/>
      <c r="G105" s="48"/>
      <c r="H105" s="48"/>
      <c r="I105" s="48"/>
      <c r="J105" s="46"/>
      <c r="K105" s="46"/>
      <c r="L105" s="46"/>
      <c r="M105" s="46"/>
      <c r="N105" s="46"/>
      <c r="O105" s="46"/>
      <c r="P105" s="46"/>
    </row>
    <row r="106" spans="1:16" ht="13.5">
      <c r="A106" s="48" t="s">
        <v>178</v>
      </c>
      <c r="B106" s="48"/>
      <c r="C106" s="48"/>
      <c r="D106" s="48"/>
      <c r="E106" s="48"/>
      <c r="F106" s="48"/>
      <c r="G106" s="48"/>
      <c r="H106" s="48"/>
      <c r="I106" s="48"/>
      <c r="J106" s="46"/>
      <c r="K106" s="46"/>
      <c r="L106" s="46"/>
      <c r="M106" s="46"/>
      <c r="N106" s="46"/>
      <c r="O106" s="46"/>
      <c r="P106" s="46"/>
    </row>
    <row r="107" spans="1:16" ht="13.5">
      <c r="A107" s="48" t="s">
        <v>179</v>
      </c>
      <c r="B107" s="48"/>
      <c r="C107" s="48" t="s">
        <v>180</v>
      </c>
      <c r="D107" s="48"/>
      <c r="E107" s="48"/>
      <c r="F107" s="48"/>
      <c r="G107" s="48"/>
      <c r="H107" s="48"/>
      <c r="I107" s="48"/>
      <c r="J107" s="46"/>
      <c r="K107" s="46"/>
      <c r="L107" s="46"/>
      <c r="M107" s="46"/>
      <c r="N107" s="46"/>
      <c r="O107" s="46"/>
      <c r="P107" s="46"/>
    </row>
    <row r="108" spans="1:16" ht="13.5">
      <c r="A108" s="48" t="s">
        <v>181</v>
      </c>
      <c r="B108" s="48"/>
      <c r="C108" s="48" t="s">
        <v>182</v>
      </c>
      <c r="D108" s="48"/>
      <c r="E108" s="48"/>
      <c r="F108" s="48"/>
      <c r="G108" s="48"/>
      <c r="H108" s="48"/>
      <c r="I108" s="48"/>
      <c r="J108" s="46"/>
      <c r="K108" s="46"/>
      <c r="L108" s="46"/>
      <c r="M108" s="46"/>
      <c r="N108" s="46"/>
      <c r="O108" s="46"/>
      <c r="P108" s="46"/>
    </row>
    <row r="109" spans="1:16" ht="13.5">
      <c r="A109" s="48" t="s">
        <v>183</v>
      </c>
      <c r="B109" s="48"/>
      <c r="C109" s="48" t="s">
        <v>184</v>
      </c>
      <c r="D109" s="48"/>
      <c r="E109" s="48"/>
      <c r="F109" s="48"/>
      <c r="G109" s="48"/>
      <c r="H109" s="48"/>
      <c r="I109" s="48"/>
      <c r="J109" s="46"/>
      <c r="K109" s="46"/>
      <c r="L109" s="46"/>
      <c r="M109" s="46"/>
      <c r="N109" s="46"/>
      <c r="O109" s="46"/>
      <c r="P109" s="46"/>
    </row>
    <row r="110" spans="1:16">
      <c r="A110" s="48" t="s">
        <v>185</v>
      </c>
      <c r="B110" s="48"/>
      <c r="C110" s="48" t="s">
        <v>186</v>
      </c>
      <c r="D110" s="48"/>
      <c r="E110" s="48"/>
      <c r="F110" s="48"/>
      <c r="G110" s="48"/>
      <c r="H110" s="48"/>
      <c r="I110" s="48"/>
    </row>
    <row r="111" spans="1:16">
      <c r="A111" s="48" t="s">
        <v>187</v>
      </c>
      <c r="B111" s="48"/>
      <c r="C111" s="48" t="s">
        <v>188</v>
      </c>
      <c r="D111" s="48"/>
      <c r="E111" s="48"/>
      <c r="F111" s="48"/>
      <c r="G111" s="48"/>
      <c r="H111" s="48"/>
      <c r="I111" s="48"/>
    </row>
    <row r="112" spans="1:16">
      <c r="A112" s="48" t="s">
        <v>189</v>
      </c>
      <c r="B112" s="48"/>
      <c r="C112" s="48" t="s">
        <v>190</v>
      </c>
      <c r="D112" s="48"/>
      <c r="E112" s="48"/>
      <c r="F112" s="48"/>
      <c r="G112" s="48"/>
      <c r="H112" s="48"/>
      <c r="I112" s="48"/>
    </row>
    <row r="113" spans="1:15">
      <c r="A113" s="48" t="s">
        <v>191</v>
      </c>
      <c r="B113" s="48"/>
      <c r="C113" s="48" t="s">
        <v>192</v>
      </c>
      <c r="D113" s="48"/>
      <c r="E113" s="48"/>
      <c r="F113" s="48"/>
      <c r="G113" s="48"/>
      <c r="H113" s="48"/>
      <c r="I113" s="48"/>
    </row>
    <row r="114" spans="1:15">
      <c r="A114" s="48" t="s">
        <v>193</v>
      </c>
      <c r="B114" s="48"/>
      <c r="C114" s="48" t="s">
        <v>194</v>
      </c>
      <c r="D114" s="48"/>
      <c r="E114" s="48"/>
      <c r="F114" s="48"/>
      <c r="G114" s="48"/>
      <c r="H114" s="48"/>
      <c r="I114" s="48"/>
    </row>
    <row r="115" spans="1:15">
      <c r="A115" s="48" t="s">
        <v>195</v>
      </c>
      <c r="B115" s="48"/>
      <c r="C115" s="48" t="s">
        <v>196</v>
      </c>
      <c r="D115" s="48"/>
      <c r="E115" s="48"/>
      <c r="F115" s="48"/>
      <c r="G115" s="48"/>
      <c r="H115" s="48"/>
      <c r="I115" s="48"/>
    </row>
    <row r="116" spans="1:15">
      <c r="A116" s="48"/>
      <c r="B116" s="48"/>
      <c r="C116" s="48"/>
      <c r="D116" s="48"/>
      <c r="E116" s="48"/>
      <c r="F116" s="48"/>
      <c r="G116" s="48"/>
      <c r="H116" s="48"/>
      <c r="I116" s="48"/>
    </row>
    <row r="117" spans="1:15" ht="13.5">
      <c r="A117" s="48" t="s">
        <v>197</v>
      </c>
      <c r="B117" s="46"/>
      <c r="C117" s="48"/>
      <c r="D117" s="48"/>
      <c r="E117" s="48"/>
      <c r="F117" s="48"/>
      <c r="G117" s="48"/>
      <c r="H117" s="48"/>
      <c r="I117" s="48"/>
    </row>
    <row r="118" spans="1:15">
      <c r="A118" s="48" t="s">
        <v>198</v>
      </c>
      <c r="B118" s="48"/>
      <c r="C118" s="48" t="s">
        <v>199</v>
      </c>
      <c r="D118" s="48"/>
      <c r="E118" s="48"/>
      <c r="F118" s="48"/>
      <c r="G118" s="48"/>
      <c r="H118" s="48"/>
      <c r="I118" s="48"/>
    </row>
    <row r="119" spans="1:15">
      <c r="A119" s="48" t="s">
        <v>200</v>
      </c>
      <c r="B119" s="48"/>
      <c r="C119" s="48" t="s">
        <v>201</v>
      </c>
      <c r="D119" s="48"/>
      <c r="E119" s="48"/>
      <c r="F119" s="48"/>
      <c r="G119" s="48"/>
      <c r="H119" s="48"/>
      <c r="I119" s="48"/>
    </row>
    <row r="120" spans="1:15" ht="13.5">
      <c r="A120" s="48" t="s">
        <v>202</v>
      </c>
      <c r="B120" s="46"/>
      <c r="C120" s="48" t="s">
        <v>203</v>
      </c>
      <c r="D120" s="48"/>
      <c r="E120" s="48"/>
      <c r="F120" s="48"/>
      <c r="G120" s="48"/>
      <c r="H120" s="48"/>
      <c r="I120" s="48"/>
    </row>
    <row r="121" spans="1:15">
      <c r="A121" s="48" t="s">
        <v>204</v>
      </c>
      <c r="B121" s="48"/>
      <c r="C121" s="48" t="s">
        <v>205</v>
      </c>
      <c r="D121" s="48"/>
      <c r="E121" s="48"/>
      <c r="F121" s="48"/>
      <c r="G121" s="48"/>
      <c r="H121" s="48"/>
      <c r="I121" s="48"/>
    </row>
    <row r="122" spans="1:15">
      <c r="A122" s="48" t="s">
        <v>206</v>
      </c>
      <c r="B122" s="48"/>
      <c r="C122" s="48" t="s">
        <v>207</v>
      </c>
      <c r="D122" s="48"/>
      <c r="E122" s="48"/>
      <c r="F122" s="48"/>
      <c r="G122" s="48"/>
      <c r="H122" s="48"/>
      <c r="I122" s="48"/>
    </row>
    <row r="123" spans="1:15">
      <c r="A123" s="48" t="s">
        <v>208</v>
      </c>
      <c r="B123" s="48"/>
      <c r="C123" s="48" t="s">
        <v>209</v>
      </c>
      <c r="D123" s="48"/>
      <c r="E123" s="48"/>
      <c r="F123" s="48"/>
      <c r="G123" s="48"/>
      <c r="H123" s="48"/>
      <c r="I123" s="48"/>
    </row>
    <row r="124" spans="1:15">
      <c r="A124" s="48" t="s">
        <v>210</v>
      </c>
      <c r="B124" s="48"/>
      <c r="C124" s="48" t="s">
        <v>211</v>
      </c>
      <c r="D124" s="48"/>
      <c r="E124" s="48"/>
      <c r="F124" s="48"/>
      <c r="G124" s="48"/>
      <c r="H124" s="48"/>
      <c r="I124" s="48"/>
    </row>
    <row r="125" spans="1:15">
      <c r="A125" s="48" t="s">
        <v>212</v>
      </c>
      <c r="B125" s="48"/>
      <c r="C125" s="48" t="s">
        <v>213</v>
      </c>
      <c r="D125" s="48"/>
      <c r="E125" s="48"/>
      <c r="F125" s="48"/>
      <c r="G125" s="48"/>
      <c r="H125" s="48"/>
      <c r="I125" s="48"/>
    </row>
    <row r="126" spans="1:15" ht="13.5">
      <c r="A126" s="48" t="s">
        <v>214</v>
      </c>
      <c r="B126" s="48"/>
      <c r="C126" s="48" t="s">
        <v>215</v>
      </c>
      <c r="D126" s="48"/>
      <c r="E126" s="48"/>
      <c r="F126" s="48"/>
      <c r="G126" s="48"/>
      <c r="H126" s="48"/>
      <c r="I126" s="48"/>
      <c r="J126" s="46"/>
      <c r="K126" s="46"/>
      <c r="L126" s="46"/>
      <c r="M126" s="46"/>
      <c r="N126" s="46"/>
      <c r="O126" s="46"/>
    </row>
    <row r="127" spans="1:15" ht="13.5">
      <c r="A127" s="48" t="s">
        <v>216</v>
      </c>
      <c r="B127" s="48"/>
      <c r="C127" s="48" t="s">
        <v>217</v>
      </c>
      <c r="D127" s="48"/>
      <c r="E127" s="48"/>
      <c r="F127" s="48"/>
      <c r="G127" s="48"/>
      <c r="H127" s="48"/>
      <c r="I127" s="48"/>
      <c r="J127" s="46"/>
      <c r="K127" s="46"/>
      <c r="L127" s="46"/>
      <c r="M127" s="46"/>
      <c r="N127" s="46"/>
      <c r="O127" s="46"/>
    </row>
    <row r="128" spans="1:15" ht="13.5">
      <c r="A128" s="48" t="s">
        <v>218</v>
      </c>
      <c r="B128" s="48"/>
      <c r="C128" s="48" t="s">
        <v>219</v>
      </c>
      <c r="D128" s="48"/>
      <c r="E128" s="48"/>
      <c r="F128" s="48"/>
      <c r="G128" s="48"/>
      <c r="H128" s="48"/>
      <c r="I128" s="48"/>
      <c r="J128" s="46"/>
      <c r="K128" s="46"/>
      <c r="L128" s="46"/>
      <c r="M128" s="46"/>
      <c r="N128" s="46"/>
      <c r="O128" s="46"/>
    </row>
    <row r="129" spans="1:15" ht="13.5">
      <c r="A129" s="48" t="s">
        <v>220</v>
      </c>
      <c r="B129" s="48"/>
      <c r="C129" s="48" t="s">
        <v>221</v>
      </c>
      <c r="D129" s="48"/>
      <c r="E129" s="48"/>
      <c r="F129" s="48"/>
      <c r="G129" s="48"/>
      <c r="H129" s="48"/>
      <c r="I129" s="48"/>
      <c r="J129" s="46"/>
      <c r="K129" s="46"/>
      <c r="L129" s="46"/>
      <c r="M129" s="46"/>
      <c r="N129" s="46"/>
      <c r="O129" s="46"/>
    </row>
    <row r="130" spans="1:15" ht="13.5">
      <c r="A130" s="48" t="s">
        <v>222</v>
      </c>
      <c r="B130" s="48"/>
      <c r="C130" s="48" t="s">
        <v>223</v>
      </c>
      <c r="D130" s="48"/>
      <c r="E130" s="48"/>
      <c r="F130" s="48"/>
      <c r="G130" s="48"/>
      <c r="H130" s="48"/>
      <c r="I130" s="48"/>
      <c r="J130" s="46"/>
      <c r="K130" s="46"/>
      <c r="L130" s="46"/>
      <c r="M130" s="46"/>
      <c r="N130" s="46"/>
      <c r="O130" s="46"/>
    </row>
    <row r="131" spans="1:15" ht="13.5">
      <c r="A131" s="48" t="s">
        <v>224</v>
      </c>
      <c r="B131" s="48"/>
      <c r="C131" s="48" t="s">
        <v>225</v>
      </c>
      <c r="D131" s="48"/>
      <c r="E131" s="48"/>
      <c r="F131" s="48"/>
      <c r="G131" s="48"/>
      <c r="H131" s="48"/>
      <c r="I131" s="48"/>
      <c r="J131" s="46"/>
      <c r="K131" s="46"/>
      <c r="L131" s="46"/>
      <c r="M131" s="46"/>
      <c r="N131" s="46"/>
      <c r="O131" s="46"/>
    </row>
    <row r="132" spans="1:15" ht="13.5">
      <c r="A132" s="48" t="s">
        <v>226</v>
      </c>
      <c r="B132" s="48"/>
      <c r="C132" s="48" t="s">
        <v>227</v>
      </c>
      <c r="D132" s="48"/>
      <c r="E132" s="48"/>
      <c r="F132" s="48"/>
      <c r="G132" s="48"/>
      <c r="H132" s="48"/>
      <c r="I132" s="48"/>
      <c r="J132" s="46"/>
      <c r="K132" s="46"/>
      <c r="L132" s="46"/>
      <c r="M132" s="46"/>
      <c r="N132" s="46"/>
      <c r="O132" s="46"/>
    </row>
    <row r="133" spans="1:15" ht="13.5">
      <c r="A133" s="48"/>
      <c r="B133" s="48"/>
      <c r="C133" s="48"/>
      <c r="D133" s="48"/>
      <c r="E133" s="48"/>
      <c r="F133" s="48"/>
      <c r="G133" s="48"/>
      <c r="H133" s="48"/>
      <c r="I133" s="48"/>
      <c r="J133" s="46"/>
      <c r="K133" s="46"/>
      <c r="L133" s="46"/>
      <c r="M133" s="46"/>
      <c r="N133" s="46"/>
      <c r="O133" s="46"/>
    </row>
    <row r="134" spans="1:15" ht="13.5">
      <c r="A134" s="48" t="s">
        <v>228</v>
      </c>
      <c r="B134" s="48"/>
      <c r="C134" s="48"/>
      <c r="D134" s="48"/>
      <c r="E134" s="48"/>
      <c r="F134" s="48"/>
      <c r="G134" s="48"/>
      <c r="H134" s="48"/>
      <c r="I134" s="48"/>
      <c r="J134" s="46"/>
      <c r="K134" s="46"/>
      <c r="L134" s="46"/>
      <c r="M134" s="46"/>
      <c r="N134" s="46"/>
      <c r="O134" s="46"/>
    </row>
    <row r="135" spans="1:15" ht="13.5">
      <c r="A135" s="48" t="s">
        <v>229</v>
      </c>
      <c r="B135" s="48"/>
      <c r="C135" s="48"/>
      <c r="D135" s="48"/>
      <c r="E135" s="48"/>
      <c r="F135" s="48"/>
      <c r="G135" s="48"/>
      <c r="H135" s="48"/>
      <c r="I135" s="48"/>
      <c r="J135" s="46"/>
      <c r="K135" s="46"/>
      <c r="L135" s="46"/>
      <c r="M135" s="46"/>
      <c r="N135" s="46"/>
      <c r="O135" s="46"/>
    </row>
    <row r="136" spans="1:15" ht="13.5">
      <c r="A136" s="48" t="s">
        <v>230</v>
      </c>
      <c r="B136" s="48"/>
      <c r="C136" s="48"/>
      <c r="D136" s="48"/>
      <c r="E136" s="48"/>
      <c r="F136" s="48"/>
      <c r="G136" s="48"/>
      <c r="H136" s="48"/>
      <c r="I136" s="48"/>
      <c r="J136" s="46"/>
      <c r="K136" s="46"/>
      <c r="L136" s="46"/>
      <c r="M136" s="46"/>
      <c r="N136" s="46"/>
      <c r="O136" s="46"/>
    </row>
    <row r="137" spans="1:15">
      <c r="A137" s="48">
        <v>1</v>
      </c>
      <c r="B137" s="48"/>
      <c r="C137" s="48" t="s">
        <v>199</v>
      </c>
      <c r="D137" s="48"/>
      <c r="E137" s="48"/>
      <c r="F137" s="48"/>
      <c r="G137" s="48"/>
      <c r="H137" s="48" t="s">
        <v>231</v>
      </c>
      <c r="I137" s="48"/>
      <c r="J137" s="48" t="s">
        <v>181</v>
      </c>
      <c r="K137" s="48" t="s">
        <v>232</v>
      </c>
      <c r="L137" s="48"/>
      <c r="M137" s="48"/>
      <c r="N137" s="48"/>
      <c r="O137" s="48" t="s">
        <v>198</v>
      </c>
    </row>
    <row r="138" spans="1:15">
      <c r="A138" s="48">
        <v>2</v>
      </c>
      <c r="B138" s="48"/>
      <c r="C138" s="48" t="s">
        <v>199</v>
      </c>
      <c r="D138" s="48"/>
      <c r="E138" s="48"/>
      <c r="F138" s="48"/>
      <c r="G138" s="48"/>
      <c r="H138" s="48" t="s">
        <v>233</v>
      </c>
      <c r="I138" s="48"/>
      <c r="J138" s="48" t="s">
        <v>234</v>
      </c>
      <c r="K138" s="48" t="s">
        <v>234</v>
      </c>
      <c r="L138" s="48"/>
      <c r="M138" s="48"/>
      <c r="N138" s="48"/>
      <c r="O138" s="49" t="s">
        <v>235</v>
      </c>
    </row>
    <row r="139" spans="1:15">
      <c r="A139" s="48">
        <v>3</v>
      </c>
      <c r="B139" s="48"/>
      <c r="C139" s="48" t="s">
        <v>217</v>
      </c>
      <c r="D139" s="48"/>
      <c r="E139" s="48"/>
      <c r="F139" s="48"/>
      <c r="G139" s="48"/>
      <c r="H139" s="48" t="s">
        <v>231</v>
      </c>
      <c r="I139" s="48"/>
      <c r="J139" s="48" t="s">
        <v>179</v>
      </c>
      <c r="K139" s="48" t="s">
        <v>232</v>
      </c>
      <c r="L139" s="48"/>
      <c r="M139" s="48"/>
      <c r="N139" s="48"/>
      <c r="O139" s="48" t="s">
        <v>236</v>
      </c>
    </row>
    <row r="140" spans="1:15">
      <c r="A140" s="48">
        <v>4</v>
      </c>
      <c r="B140" s="48"/>
      <c r="C140" s="48" t="s">
        <v>217</v>
      </c>
      <c r="D140" s="48"/>
      <c r="E140" s="48"/>
      <c r="F140" s="48"/>
      <c r="G140" s="48"/>
      <c r="H140" s="48" t="s">
        <v>233</v>
      </c>
      <c r="I140" s="48"/>
      <c r="J140" s="48" t="s">
        <v>183</v>
      </c>
      <c r="K140" s="48" t="s">
        <v>237</v>
      </c>
      <c r="L140" s="48"/>
      <c r="M140" s="48"/>
      <c r="N140" s="48"/>
      <c r="O140" s="48" t="s">
        <v>238</v>
      </c>
    </row>
    <row r="141" spans="1:15">
      <c r="A141" s="48">
        <v>5</v>
      </c>
      <c r="B141" s="48"/>
      <c r="C141" s="48" t="s">
        <v>215</v>
      </c>
      <c r="D141" s="48"/>
      <c r="E141" s="48"/>
      <c r="F141" s="48"/>
      <c r="G141" s="48"/>
      <c r="H141" s="48" t="s">
        <v>231</v>
      </c>
      <c r="I141" s="48"/>
      <c r="J141" s="48" t="s">
        <v>179</v>
      </c>
      <c r="K141" s="48" t="s">
        <v>232</v>
      </c>
      <c r="L141" s="48"/>
      <c r="M141" s="48"/>
      <c r="N141" s="48"/>
      <c r="O141" s="48" t="s">
        <v>214</v>
      </c>
    </row>
    <row r="142" spans="1:15">
      <c r="A142" s="48">
        <v>6</v>
      </c>
      <c r="B142" s="48"/>
      <c r="C142" s="48" t="s">
        <v>215</v>
      </c>
      <c r="D142" s="48"/>
      <c r="E142" s="48"/>
      <c r="F142" s="48"/>
      <c r="G142" s="48"/>
      <c r="H142" s="48" t="s">
        <v>233</v>
      </c>
      <c r="I142" s="48"/>
      <c r="J142" s="48" t="s">
        <v>183</v>
      </c>
      <c r="K142" s="48" t="s">
        <v>237</v>
      </c>
      <c r="L142" s="48"/>
      <c r="M142" s="48"/>
      <c r="N142" s="48"/>
      <c r="O142" s="48" t="s">
        <v>214</v>
      </c>
    </row>
    <row r="143" spans="1:15">
      <c r="A143" s="48">
        <v>7</v>
      </c>
      <c r="B143" s="48"/>
      <c r="C143" s="48" t="s">
        <v>239</v>
      </c>
      <c r="D143" s="48"/>
      <c r="E143" s="48"/>
      <c r="F143" s="48"/>
      <c r="G143" s="48"/>
      <c r="H143" s="48" t="s">
        <v>231</v>
      </c>
      <c r="I143" s="48"/>
      <c r="J143" s="48" t="s">
        <v>179</v>
      </c>
      <c r="K143" s="48" t="s">
        <v>232</v>
      </c>
      <c r="L143" s="48"/>
      <c r="M143" s="48"/>
      <c r="N143" s="48"/>
      <c r="O143" s="48" t="s">
        <v>218</v>
      </c>
    </row>
    <row r="144" spans="1:15">
      <c r="A144" s="48">
        <v>8</v>
      </c>
      <c r="B144" s="48"/>
      <c r="C144" s="48" t="s">
        <v>240</v>
      </c>
      <c r="D144" s="48"/>
      <c r="E144" s="48"/>
      <c r="F144" s="48"/>
      <c r="G144" s="48"/>
      <c r="H144" s="48" t="s">
        <v>231</v>
      </c>
      <c r="I144" s="48"/>
      <c r="J144" s="48" t="s">
        <v>241</v>
      </c>
      <c r="K144" s="48" t="s">
        <v>232</v>
      </c>
      <c r="L144" s="48"/>
      <c r="M144" s="48"/>
      <c r="N144" s="48"/>
      <c r="O144" s="48" t="s">
        <v>242</v>
      </c>
    </row>
    <row r="145" spans="1:15">
      <c r="A145" s="48">
        <v>9</v>
      </c>
      <c r="B145" s="48"/>
      <c r="C145" s="48" t="s">
        <v>240</v>
      </c>
      <c r="D145" s="48"/>
      <c r="E145" s="48"/>
      <c r="F145" s="48"/>
      <c r="G145" s="48"/>
      <c r="H145" s="48" t="s">
        <v>233</v>
      </c>
      <c r="I145" s="48"/>
      <c r="J145" s="48" t="s">
        <v>241</v>
      </c>
      <c r="K145" s="48" t="s">
        <v>237</v>
      </c>
      <c r="L145" s="48"/>
      <c r="M145" s="48"/>
      <c r="N145" s="48"/>
      <c r="O145" s="48" t="s">
        <v>242</v>
      </c>
    </row>
    <row r="146" spans="1:15">
      <c r="A146" s="48">
        <v>10</v>
      </c>
      <c r="B146" s="48"/>
      <c r="C146" s="48" t="s">
        <v>243</v>
      </c>
      <c r="D146" s="48"/>
      <c r="E146" s="48"/>
      <c r="F146" s="48"/>
      <c r="G146" s="48"/>
      <c r="H146" s="48" t="s">
        <v>231</v>
      </c>
      <c r="I146" s="48"/>
      <c r="J146" s="48" t="s">
        <v>234</v>
      </c>
      <c r="K146" s="48" t="s">
        <v>232</v>
      </c>
      <c r="L146" s="48"/>
      <c r="M146" s="48"/>
      <c r="N146" s="48"/>
      <c r="O146" s="48" t="s">
        <v>234</v>
      </c>
    </row>
    <row r="147" spans="1:15">
      <c r="A147" s="48">
        <v>11</v>
      </c>
      <c r="B147" s="48"/>
      <c r="C147" s="48" t="s">
        <v>243</v>
      </c>
      <c r="D147" s="48"/>
      <c r="E147" s="48"/>
      <c r="F147" s="48"/>
      <c r="G147" s="48"/>
      <c r="H147" s="48" t="s">
        <v>233</v>
      </c>
      <c r="I147" s="48"/>
      <c r="J147" s="48" t="s">
        <v>183</v>
      </c>
      <c r="K147" s="48" t="s">
        <v>237</v>
      </c>
      <c r="L147" s="48"/>
      <c r="M147" s="48"/>
      <c r="N147" s="48"/>
      <c r="O147" s="48" t="s">
        <v>244</v>
      </c>
    </row>
    <row r="148" spans="1:15">
      <c r="A148" s="48">
        <v>12</v>
      </c>
      <c r="B148" s="48"/>
      <c r="C148" s="48" t="s">
        <v>245</v>
      </c>
      <c r="D148" s="48"/>
      <c r="E148" s="48"/>
      <c r="F148" s="48"/>
      <c r="G148" s="48"/>
      <c r="H148" s="48" t="s">
        <v>231</v>
      </c>
      <c r="I148" s="48"/>
      <c r="J148" s="48" t="s">
        <v>179</v>
      </c>
      <c r="K148" s="48" t="s">
        <v>232</v>
      </c>
      <c r="L148" s="48"/>
      <c r="M148" s="48"/>
      <c r="N148" s="48"/>
      <c r="O148" s="48" t="s">
        <v>246</v>
      </c>
    </row>
    <row r="149" spans="1:15">
      <c r="A149" s="48">
        <v>13</v>
      </c>
      <c r="B149" s="48"/>
      <c r="C149" s="48" t="s">
        <v>245</v>
      </c>
      <c r="D149" s="48"/>
      <c r="E149" s="48"/>
      <c r="F149" s="48"/>
      <c r="G149" s="48"/>
      <c r="H149" s="48" t="s">
        <v>233</v>
      </c>
      <c r="I149" s="48"/>
      <c r="J149" s="48" t="s">
        <v>183</v>
      </c>
      <c r="K149" s="48" t="s">
        <v>237</v>
      </c>
      <c r="L149" s="48"/>
      <c r="M149" s="48"/>
      <c r="N149" s="48"/>
      <c r="O149" s="48" t="s">
        <v>210</v>
      </c>
    </row>
    <row r="150" spans="1:15">
      <c r="A150" s="48">
        <v>14</v>
      </c>
      <c r="B150" s="48"/>
      <c r="C150" s="48" t="s">
        <v>247</v>
      </c>
      <c r="D150" s="48"/>
      <c r="E150" s="48"/>
      <c r="F150" s="48"/>
      <c r="G150" s="48"/>
      <c r="H150" s="48" t="s">
        <v>231</v>
      </c>
      <c r="I150" s="48"/>
      <c r="J150" s="48" t="s">
        <v>179</v>
      </c>
      <c r="K150" s="48" t="s">
        <v>232</v>
      </c>
      <c r="L150" s="48"/>
      <c r="M150" s="48"/>
      <c r="N150" s="48"/>
      <c r="O150" s="48" t="s">
        <v>218</v>
      </c>
    </row>
    <row r="151" spans="1:15">
      <c r="A151" s="48">
        <v>15</v>
      </c>
      <c r="B151" s="48"/>
      <c r="C151" s="48" t="s">
        <v>247</v>
      </c>
      <c r="D151" s="48"/>
      <c r="E151" s="48"/>
      <c r="F151" s="48"/>
      <c r="G151" s="48"/>
      <c r="H151" s="48" t="s">
        <v>233</v>
      </c>
      <c r="I151" s="48"/>
      <c r="J151" s="48" t="s">
        <v>183</v>
      </c>
      <c r="K151" s="48" t="s">
        <v>237</v>
      </c>
      <c r="L151" s="48"/>
      <c r="M151" s="48"/>
      <c r="N151" s="48"/>
      <c r="O151" s="48" t="s">
        <v>208</v>
      </c>
    </row>
    <row r="152" spans="1:15">
      <c r="A152" s="48">
        <v>16</v>
      </c>
      <c r="B152" s="48"/>
      <c r="C152" s="48" t="s">
        <v>248</v>
      </c>
      <c r="D152" s="48"/>
      <c r="E152" s="48"/>
      <c r="F152" s="48"/>
      <c r="G152" s="48"/>
      <c r="H152" s="48" t="s">
        <v>231</v>
      </c>
      <c r="I152" s="48"/>
      <c r="J152" s="48" t="s">
        <v>179</v>
      </c>
      <c r="K152" s="48" t="s">
        <v>232</v>
      </c>
      <c r="L152" s="48"/>
      <c r="M152" s="48"/>
      <c r="N152" s="48"/>
      <c r="O152" s="48" t="s">
        <v>218</v>
      </c>
    </row>
    <row r="153" spans="1:15">
      <c r="A153" s="48">
        <v>17</v>
      </c>
      <c r="B153" s="48"/>
      <c r="C153" s="48" t="s">
        <v>248</v>
      </c>
      <c r="D153" s="48"/>
      <c r="E153" s="48"/>
      <c r="F153" s="48"/>
      <c r="G153" s="48"/>
      <c r="H153" s="48" t="s">
        <v>233</v>
      </c>
      <c r="I153" s="48"/>
      <c r="J153" s="48" t="s">
        <v>183</v>
      </c>
      <c r="K153" s="48" t="s">
        <v>237</v>
      </c>
      <c r="L153" s="48"/>
      <c r="M153" s="48"/>
      <c r="N153" s="48"/>
      <c r="O153" s="48" t="s">
        <v>249</v>
      </c>
    </row>
    <row r="154" spans="1:15" ht="13.5">
      <c r="A154" s="48">
        <v>18</v>
      </c>
      <c r="B154" s="48"/>
      <c r="C154" s="365" t="s">
        <v>250</v>
      </c>
      <c r="D154" s="365"/>
      <c r="E154" s="365"/>
      <c r="F154" s="365"/>
      <c r="G154" s="365"/>
      <c r="H154" s="48" t="s">
        <v>231</v>
      </c>
      <c r="I154" s="48"/>
      <c r="J154" s="48" t="s">
        <v>179</v>
      </c>
      <c r="K154" s="48" t="s">
        <v>232</v>
      </c>
      <c r="L154" s="48"/>
      <c r="M154" s="48"/>
      <c r="N154" s="46"/>
      <c r="O154" s="48" t="s">
        <v>218</v>
      </c>
    </row>
    <row r="155" spans="1:15" ht="13.5">
      <c r="A155" s="48">
        <v>19</v>
      </c>
      <c r="B155" s="48"/>
      <c r="C155" s="48" t="s">
        <v>251</v>
      </c>
      <c r="D155" s="48"/>
      <c r="E155" s="48"/>
      <c r="F155" s="48"/>
      <c r="G155" s="48"/>
      <c r="H155" s="48"/>
      <c r="I155" s="48"/>
      <c r="J155" s="48" t="s">
        <v>179</v>
      </c>
      <c r="K155" s="48" t="s">
        <v>232</v>
      </c>
      <c r="L155" s="48"/>
      <c r="M155" s="48"/>
      <c r="N155" s="46"/>
      <c r="O155" s="48" t="s">
        <v>218</v>
      </c>
    </row>
    <row r="156" spans="1:15" ht="13.5">
      <c r="A156" s="48">
        <v>20</v>
      </c>
      <c r="B156" s="48"/>
      <c r="C156" s="48" t="s">
        <v>252</v>
      </c>
      <c r="D156" s="48"/>
      <c r="E156" s="48"/>
      <c r="F156" s="48"/>
      <c r="G156" s="48"/>
      <c r="H156" s="48" t="s">
        <v>231</v>
      </c>
      <c r="I156" s="48"/>
      <c r="J156" s="48" t="s">
        <v>179</v>
      </c>
      <c r="K156" s="48" t="s">
        <v>232</v>
      </c>
      <c r="L156" s="48"/>
      <c r="M156" s="48"/>
      <c r="N156" s="46"/>
      <c r="O156" s="48" t="s">
        <v>218</v>
      </c>
    </row>
    <row r="157" spans="1:15" ht="13.5">
      <c r="A157" s="48">
        <v>21</v>
      </c>
      <c r="B157" s="48"/>
      <c r="C157" s="48" t="s">
        <v>252</v>
      </c>
      <c r="D157" s="48"/>
      <c r="E157" s="48"/>
      <c r="F157" s="48"/>
      <c r="G157" s="48"/>
      <c r="H157" s="48" t="s">
        <v>233</v>
      </c>
      <c r="I157" s="48"/>
      <c r="J157" s="48" t="s">
        <v>179</v>
      </c>
      <c r="K157" s="48" t="s">
        <v>232</v>
      </c>
      <c r="L157" s="48"/>
      <c r="M157" s="48"/>
      <c r="N157" s="46"/>
      <c r="O157" s="48" t="s">
        <v>218</v>
      </c>
    </row>
    <row r="158" spans="1:15">
      <c r="A158" s="48" t="s">
        <v>253</v>
      </c>
      <c r="B158" s="48"/>
      <c r="C158" s="48"/>
      <c r="D158" s="48"/>
      <c r="E158" s="48"/>
      <c r="F158" s="48"/>
      <c r="G158" s="48"/>
      <c r="H158" s="48"/>
      <c r="I158" s="48"/>
      <c r="J158" s="48"/>
      <c r="K158" s="48"/>
      <c r="L158" s="48"/>
      <c r="M158" s="48"/>
      <c r="N158" s="48"/>
      <c r="O158" s="48"/>
    </row>
    <row r="159" spans="1:15">
      <c r="A159" s="48">
        <v>1</v>
      </c>
      <c r="B159" s="48"/>
      <c r="C159" s="48" t="s">
        <v>253</v>
      </c>
      <c r="D159" s="48"/>
      <c r="E159" s="48"/>
      <c r="F159" s="48"/>
      <c r="G159" s="48"/>
      <c r="H159" s="48"/>
      <c r="I159" s="48"/>
      <c r="J159" s="48" t="s">
        <v>193</v>
      </c>
      <c r="K159" s="48" t="s">
        <v>237</v>
      </c>
      <c r="L159" s="48"/>
      <c r="M159" s="48"/>
      <c r="N159" s="48"/>
      <c r="O159" s="48"/>
    </row>
    <row r="160" spans="1:15">
      <c r="A160" s="48"/>
      <c r="B160" s="48"/>
      <c r="C160" s="48"/>
      <c r="D160" s="48"/>
      <c r="E160" s="48"/>
      <c r="F160" s="48"/>
      <c r="G160" s="48"/>
      <c r="H160" s="48"/>
      <c r="I160" s="48"/>
      <c r="J160" s="48"/>
      <c r="K160" s="48"/>
      <c r="L160" s="48"/>
      <c r="M160" s="48"/>
      <c r="N160" s="48"/>
      <c r="O160" s="48"/>
    </row>
    <row r="161" spans="1:15" ht="13.5">
      <c r="A161" s="48"/>
      <c r="B161" s="48"/>
      <c r="C161" s="48"/>
      <c r="D161" s="48"/>
      <c r="E161" s="48"/>
      <c r="F161" s="48"/>
      <c r="G161" s="48"/>
      <c r="H161" s="48"/>
      <c r="I161" s="48"/>
      <c r="J161" s="46"/>
      <c r="K161" s="46"/>
      <c r="L161" s="46"/>
      <c r="M161" s="46"/>
      <c r="N161" s="46"/>
      <c r="O161" s="46"/>
    </row>
    <row r="162" spans="1:15" ht="13.5">
      <c r="A162" s="48"/>
      <c r="B162" s="48"/>
      <c r="C162" s="48"/>
      <c r="D162" s="48"/>
      <c r="E162" s="48"/>
      <c r="F162" s="48"/>
      <c r="G162" s="48"/>
      <c r="H162" s="48"/>
      <c r="I162" s="48"/>
      <c r="J162" s="46"/>
      <c r="K162" s="46"/>
      <c r="L162" s="46"/>
      <c r="M162" s="46"/>
      <c r="N162" s="46"/>
      <c r="O162" s="46"/>
    </row>
  </sheetData>
  <mergeCells count="239">
    <mergeCell ref="A89:C89"/>
    <mergeCell ref="D89:H89"/>
    <mergeCell ref="J89:P89"/>
    <mergeCell ref="I42:J42"/>
    <mergeCell ref="L42:M42"/>
    <mergeCell ref="A12:B12"/>
    <mergeCell ref="E8:M8"/>
    <mergeCell ref="A75:A86"/>
    <mergeCell ref="D64:F64"/>
    <mergeCell ref="B65:C65"/>
    <mergeCell ref="D65:F65"/>
    <mergeCell ref="B62:C62"/>
    <mergeCell ref="D62:F62"/>
    <mergeCell ref="B63:C63"/>
    <mergeCell ref="D63:F63"/>
    <mergeCell ref="B60:C60"/>
    <mergeCell ref="D60:F60"/>
    <mergeCell ref="B61:C61"/>
    <mergeCell ref="B56:C56"/>
    <mergeCell ref="D56:F56"/>
    <mergeCell ref="B57:C57"/>
    <mergeCell ref="A73:F73"/>
    <mergeCell ref="C15:D15"/>
    <mergeCell ref="E23:K23"/>
    <mergeCell ref="C33:D33"/>
    <mergeCell ref="B55:C55"/>
    <mergeCell ref="D55:F55"/>
    <mergeCell ref="B52:C52"/>
    <mergeCell ref="E28:K28"/>
    <mergeCell ref="B46:C46"/>
    <mergeCell ref="D46:F46"/>
    <mergeCell ref="C37:D37"/>
    <mergeCell ref="E36:K36"/>
    <mergeCell ref="C29:D29"/>
    <mergeCell ref="E29:K29"/>
    <mergeCell ref="C30:D30"/>
    <mergeCell ref="E30:K30"/>
    <mergeCell ref="C31:D31"/>
    <mergeCell ref="C32:D32"/>
    <mergeCell ref="E32:K32"/>
    <mergeCell ref="C35:D35"/>
    <mergeCell ref="E35:K35"/>
    <mergeCell ref="E33:K33"/>
    <mergeCell ref="C34:D34"/>
    <mergeCell ref="E34:K34"/>
    <mergeCell ref="C36:D36"/>
    <mergeCell ref="J90:P90"/>
    <mergeCell ref="J88:P88"/>
    <mergeCell ref="L65:M65"/>
    <mergeCell ref="L66:M66"/>
    <mergeCell ref="L71:M71"/>
    <mergeCell ref="L43:M43"/>
    <mergeCell ref="L44:M44"/>
    <mergeCell ref="L45:M45"/>
    <mergeCell ref="L46:M46"/>
    <mergeCell ref="L47:M47"/>
    <mergeCell ref="L70:M70"/>
    <mergeCell ref="L63:M63"/>
    <mergeCell ref="L64:M64"/>
    <mergeCell ref="L67:M67"/>
    <mergeCell ref="L68:M68"/>
    <mergeCell ref="L69:M69"/>
    <mergeCell ref="L61:M61"/>
    <mergeCell ref="L57:M57"/>
    <mergeCell ref="L58:M58"/>
    <mergeCell ref="L59:M59"/>
    <mergeCell ref="L60:M60"/>
    <mergeCell ref="L62:M62"/>
    <mergeCell ref="L56:M56"/>
    <mergeCell ref="L48:M48"/>
    <mergeCell ref="A43:A71"/>
    <mergeCell ref="C38:D38"/>
    <mergeCell ref="E38:K38"/>
    <mergeCell ref="D57:F57"/>
    <mergeCell ref="C40:D40"/>
    <mergeCell ref="E40:K40"/>
    <mergeCell ref="H73:I73"/>
    <mergeCell ref="C39:D39"/>
    <mergeCell ref="E39:K39"/>
    <mergeCell ref="D52:F52"/>
    <mergeCell ref="B53:C53"/>
    <mergeCell ref="D53:F53"/>
    <mergeCell ref="B50:C50"/>
    <mergeCell ref="D50:F50"/>
    <mergeCell ref="B51:C51"/>
    <mergeCell ref="D43:F43"/>
    <mergeCell ref="B44:C44"/>
    <mergeCell ref="B45:C45"/>
    <mergeCell ref="D45:F45"/>
    <mergeCell ref="C154:G154"/>
    <mergeCell ref="D44:F44"/>
    <mergeCell ref="D47:F47"/>
    <mergeCell ref="B70:C70"/>
    <mergeCell ref="D70:F70"/>
    <mergeCell ref="B71:C71"/>
    <mergeCell ref="D71:F71"/>
    <mergeCell ref="B68:C68"/>
    <mergeCell ref="D68:F68"/>
    <mergeCell ref="B69:C69"/>
    <mergeCell ref="D69:F69"/>
    <mergeCell ref="B66:C66"/>
    <mergeCell ref="D66:F66"/>
    <mergeCell ref="B67:C67"/>
    <mergeCell ref="D67:F67"/>
    <mergeCell ref="B64:C64"/>
    <mergeCell ref="D61:F61"/>
    <mergeCell ref="B58:C58"/>
    <mergeCell ref="D58:F58"/>
    <mergeCell ref="A90:C90"/>
    <mergeCell ref="A88:C88"/>
    <mergeCell ref="D88:H88"/>
    <mergeCell ref="D90:H90"/>
    <mergeCell ref="B59:C59"/>
    <mergeCell ref="C27:D27"/>
    <mergeCell ref="D51:F51"/>
    <mergeCell ref="B54:C54"/>
    <mergeCell ref="D54:F54"/>
    <mergeCell ref="C21:D21"/>
    <mergeCell ref="E21:K21"/>
    <mergeCell ref="C24:D24"/>
    <mergeCell ref="E24:K24"/>
    <mergeCell ref="B86:C86"/>
    <mergeCell ref="D86:P86"/>
    <mergeCell ref="D76:P76"/>
    <mergeCell ref="B85:C85"/>
    <mergeCell ref="B47:C47"/>
    <mergeCell ref="B48:C48"/>
    <mergeCell ref="D48:F48"/>
    <mergeCell ref="B49:C49"/>
    <mergeCell ref="D49:F49"/>
    <mergeCell ref="D85:P85"/>
    <mergeCell ref="E27:K27"/>
    <mergeCell ref="C23:D23"/>
    <mergeCell ref="B75:C75"/>
    <mergeCell ref="D75:P75"/>
    <mergeCell ref="B43:C43"/>
    <mergeCell ref="D59:F59"/>
    <mergeCell ref="K10:M10"/>
    <mergeCell ref="N10:P10"/>
    <mergeCell ref="E18:K18"/>
    <mergeCell ref="C22:D22"/>
    <mergeCell ref="C17:D17"/>
    <mergeCell ref="E17:K17"/>
    <mergeCell ref="C18:D18"/>
    <mergeCell ref="E13:K13"/>
    <mergeCell ref="L12:M12"/>
    <mergeCell ref="L13:M13"/>
    <mergeCell ref="L14:M14"/>
    <mergeCell ref="L15:M15"/>
    <mergeCell ref="E15:K15"/>
    <mergeCell ref="C12:D12"/>
    <mergeCell ref="E12:K12"/>
    <mergeCell ref="L16:M16"/>
    <mergeCell ref="L17:M17"/>
    <mergeCell ref="L18:M18"/>
    <mergeCell ref="B6:E6"/>
    <mergeCell ref="A5:A6"/>
    <mergeCell ref="A7:I7"/>
    <mergeCell ref="E31:K31"/>
    <mergeCell ref="C25:D25"/>
    <mergeCell ref="E25:K25"/>
    <mergeCell ref="E37:K37"/>
    <mergeCell ref="C28:D28"/>
    <mergeCell ref="K6:M6"/>
    <mergeCell ref="L33:M33"/>
    <mergeCell ref="E26:K26"/>
    <mergeCell ref="C13:D13"/>
    <mergeCell ref="B5:E5"/>
    <mergeCell ref="E22:K22"/>
    <mergeCell ref="C19:D19"/>
    <mergeCell ref="E19:K19"/>
    <mergeCell ref="C20:D20"/>
    <mergeCell ref="E20:K20"/>
    <mergeCell ref="E16:K16"/>
    <mergeCell ref="C26:D26"/>
    <mergeCell ref="L35:M35"/>
    <mergeCell ref="L34:M34"/>
    <mergeCell ref="B9:D10"/>
    <mergeCell ref="E9:J10"/>
    <mergeCell ref="L36:M36"/>
    <mergeCell ref="L37:M37"/>
    <mergeCell ref="L38:M38"/>
    <mergeCell ref="L39:M39"/>
    <mergeCell ref="L40:M40"/>
    <mergeCell ref="F1:I1"/>
    <mergeCell ref="A2:P2"/>
    <mergeCell ref="C14:D14"/>
    <mergeCell ref="E14:K14"/>
    <mergeCell ref="A13:B13"/>
    <mergeCell ref="A14:B14"/>
    <mergeCell ref="A15:A40"/>
    <mergeCell ref="A1:E1"/>
    <mergeCell ref="J1:N1"/>
    <mergeCell ref="B3:E3"/>
    <mergeCell ref="G3:O3"/>
    <mergeCell ref="F5:P5"/>
    <mergeCell ref="F6:J6"/>
    <mergeCell ref="N6:P6"/>
    <mergeCell ref="B8:D8"/>
    <mergeCell ref="K9:M9"/>
    <mergeCell ref="N9:P9"/>
    <mergeCell ref="A8:A10"/>
    <mergeCell ref="C16:D16"/>
    <mergeCell ref="B76:C84"/>
    <mergeCell ref="D83:P83"/>
    <mergeCell ref="D84:P84"/>
    <mergeCell ref="L28:M28"/>
    <mergeCell ref="L29:M29"/>
    <mergeCell ref="L30:M30"/>
    <mergeCell ref="L31:M31"/>
    <mergeCell ref="L32:M32"/>
    <mergeCell ref="L19:M19"/>
    <mergeCell ref="L20:M20"/>
    <mergeCell ref="L21:M21"/>
    <mergeCell ref="L22:M22"/>
    <mergeCell ref="L23:M23"/>
    <mergeCell ref="L24:M24"/>
    <mergeCell ref="L25:M25"/>
    <mergeCell ref="L26:M26"/>
    <mergeCell ref="L27:M27"/>
    <mergeCell ref="L49:M49"/>
    <mergeCell ref="L50:M50"/>
    <mergeCell ref="L51:M51"/>
    <mergeCell ref="L52:M52"/>
    <mergeCell ref="L53:M53"/>
    <mergeCell ref="L54:M54"/>
    <mergeCell ref="L55:M55"/>
    <mergeCell ref="D77:G77"/>
    <mergeCell ref="D78:G78"/>
    <mergeCell ref="D79:G79"/>
    <mergeCell ref="D80:G80"/>
    <mergeCell ref="D81:G81"/>
    <mergeCell ref="D82:G82"/>
    <mergeCell ref="H77:P77"/>
    <mergeCell ref="H78:P78"/>
    <mergeCell ref="H79:P79"/>
    <mergeCell ref="H80:P80"/>
    <mergeCell ref="H81:P81"/>
    <mergeCell ref="H82:P82"/>
  </mergeCells>
  <phoneticPr fontId="5"/>
  <dataValidations count="10">
    <dataValidation allowBlank="1" sqref="O44:O71" xr:uid="{00000000-0002-0000-0200-000000000000}"/>
    <dataValidation type="list" allowBlank="1" showInputMessage="1" showErrorMessage="1" sqref="D44:F71" xr:uid="{00000000-0002-0000-0200-000001000000}">
      <formula1>$Q$43:$Q$46</formula1>
    </dataValidation>
    <dataValidation type="list" allowBlank="1" showInputMessage="1" sqref="J44:J71" xr:uid="{00000000-0002-0000-0200-000002000000}">
      <formula1>"選択,0,1"</formula1>
    </dataValidation>
    <dataValidation type="list" allowBlank="1" showInputMessage="1" sqref="I44:I71" xr:uid="{00000000-0002-0000-0200-000003000000}">
      <formula1>"選択,0,1,2,3"</formula1>
    </dataValidation>
    <dataValidation type="list" allowBlank="1" showInputMessage="1" showErrorMessage="1" sqref="B3:E3" xr:uid="{00000000-0002-0000-0200-000004000000}">
      <formula1>$Q$3:$S$3</formula1>
    </dataValidation>
    <dataValidation type="list" allowBlank="1" showInputMessage="1" sqref="D90:H90" xr:uid="{00000000-0002-0000-0200-000005000000}">
      <formula1>$Q$90:$S$90</formula1>
    </dataValidation>
    <dataValidation type="list" allowBlank="1" showInputMessage="1" sqref="G44:H71" xr:uid="{00000000-0002-0000-0200-000006000000}">
      <formula1>$R$44:$R$47</formula1>
    </dataValidation>
    <dataValidation type="list" allowBlank="1" sqref="L44:M71" xr:uid="{00000000-0002-0000-0200-000007000000}">
      <formula1>$T$43:$T$47</formula1>
    </dataValidation>
    <dataValidation type="list" allowBlank="1" sqref="K44:K71" xr:uid="{00000000-0002-0000-0200-000008000000}">
      <formula1>$S$43:$S$47</formula1>
    </dataValidation>
    <dataValidation allowBlank="1" showInputMessage="1" sqref="D83:P83" xr:uid="{31A03B18-BE20-44A5-8B5B-EB41EDF0D8EA}"/>
  </dataValidations>
  <printOptions horizontalCentered="1"/>
  <pageMargins left="0.7" right="0.7" top="0.75" bottom="0.75" header="0.3" footer="0.3"/>
  <pageSetup paperSize="9" scale="55" fitToHeight="0" orientation="portrait" horizontalDpi="300" verticalDpi="300" r:id="rId1"/>
  <headerFooter>
    <oddFooter>&amp;L&amp;"Tahoma,標準"&amp;9JMDF8704J Rev.1&amp;R&amp;9認証計画書</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xr:uid="{46D641C8-EF2B-47EE-9691-9D1FA6F5385D}">
          <x14:formula1>
            <xm:f>見積根拠リストQMS!$C$4:$C$38</xm:f>
          </x14:formula1>
          <xm:sqref>H77:P82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9EBC-F143-4368-9F6A-7A7B6862DC53}">
  <sheetPr>
    <tabColor theme="6" tint="0.79998168889431442"/>
    <pageSetUpPr fitToPage="1"/>
  </sheetPr>
  <dimension ref="A3:G38"/>
  <sheetViews>
    <sheetView view="pageBreakPreview" zoomScale="85" zoomScaleNormal="55" zoomScaleSheetLayoutView="85" workbookViewId="0">
      <selection activeCell="C4" sqref="C4:F4"/>
    </sheetView>
  </sheetViews>
  <sheetFormatPr defaultRowHeight="15.75"/>
  <cols>
    <col min="1" max="2" width="21" style="228" customWidth="1"/>
    <col min="3" max="3" width="94.77734375" style="228" customWidth="1"/>
    <col min="4" max="7" width="5.109375" style="229" customWidth="1"/>
    <col min="8" max="16384" width="8.88671875" style="229"/>
  </cols>
  <sheetData>
    <row r="3" spans="1:7">
      <c r="C3" s="228" t="s">
        <v>254</v>
      </c>
      <c r="D3" s="230" t="s">
        <v>255</v>
      </c>
      <c r="E3" s="230" t="s">
        <v>256</v>
      </c>
      <c r="F3" s="230" t="s">
        <v>257</v>
      </c>
      <c r="G3" s="230" t="s">
        <v>258</v>
      </c>
    </row>
    <row r="4" spans="1:7">
      <c r="A4" s="231" t="s">
        <v>255</v>
      </c>
      <c r="B4" s="231" t="s">
        <v>259</v>
      </c>
      <c r="C4" s="231" t="s">
        <v>260</v>
      </c>
      <c r="D4" s="232">
        <v>0.5</v>
      </c>
      <c r="E4" s="232"/>
      <c r="F4" s="232"/>
      <c r="G4" s="232"/>
    </row>
    <row r="5" spans="1:7">
      <c r="A5" s="231" t="s">
        <v>255</v>
      </c>
      <c r="B5" s="231" t="s">
        <v>259</v>
      </c>
      <c r="C5" s="231" t="s">
        <v>261</v>
      </c>
      <c r="D5" s="232">
        <v>0.5</v>
      </c>
      <c r="E5" s="232"/>
      <c r="F5" s="232"/>
      <c r="G5" s="232"/>
    </row>
    <row r="6" spans="1:7">
      <c r="A6" s="231" t="s">
        <v>255</v>
      </c>
      <c r="B6" s="231" t="s">
        <v>259</v>
      </c>
      <c r="C6" s="233" t="s">
        <v>262</v>
      </c>
      <c r="D6" s="232">
        <v>0.5</v>
      </c>
      <c r="E6" s="232"/>
      <c r="F6" s="232"/>
      <c r="G6" s="232"/>
    </row>
    <row r="7" spans="1:7" ht="40.5" customHeight="1">
      <c r="A7" s="231" t="s">
        <v>255</v>
      </c>
      <c r="B7" s="231" t="s">
        <v>259</v>
      </c>
      <c r="C7" s="233" t="s">
        <v>263</v>
      </c>
      <c r="D7" s="232">
        <v>0.5</v>
      </c>
      <c r="E7" s="232"/>
      <c r="F7" s="232"/>
      <c r="G7" s="232"/>
    </row>
    <row r="8" spans="1:7" ht="40.5" customHeight="1">
      <c r="A8" s="231" t="s">
        <v>255</v>
      </c>
      <c r="B8" s="231" t="s">
        <v>264</v>
      </c>
      <c r="C8" s="231" t="s">
        <v>265</v>
      </c>
      <c r="D8" s="232">
        <f>0.5+0.5</f>
        <v>1</v>
      </c>
      <c r="E8" s="232"/>
      <c r="F8" s="232"/>
      <c r="G8" s="232"/>
    </row>
    <row r="9" spans="1:7">
      <c r="A9" s="231" t="s">
        <v>255</v>
      </c>
      <c r="B9" s="231" t="s">
        <v>264</v>
      </c>
      <c r="C9" s="231" t="s">
        <v>266</v>
      </c>
      <c r="D9" s="232">
        <f>0.5+0.5</f>
        <v>1</v>
      </c>
      <c r="E9" s="232"/>
      <c r="F9" s="232"/>
      <c r="G9" s="232"/>
    </row>
    <row r="10" spans="1:7">
      <c r="A10" s="231" t="s">
        <v>255</v>
      </c>
      <c r="B10" s="231" t="s">
        <v>267</v>
      </c>
      <c r="C10" s="231" t="s">
        <v>268</v>
      </c>
      <c r="D10" s="232">
        <f>0.5+0.5</f>
        <v>1</v>
      </c>
      <c r="E10" s="232"/>
      <c r="F10" s="232"/>
      <c r="G10" s="232"/>
    </row>
    <row r="11" spans="1:7" ht="63.75" customHeight="1">
      <c r="A11" s="234" t="s">
        <v>269</v>
      </c>
      <c r="B11" s="234" t="s">
        <v>270</v>
      </c>
      <c r="C11" s="234" t="s">
        <v>271</v>
      </c>
      <c r="D11" s="235"/>
      <c r="E11" s="235">
        <v>1</v>
      </c>
      <c r="F11" s="235">
        <v>1</v>
      </c>
      <c r="G11" s="235">
        <v>1</v>
      </c>
    </row>
    <row r="12" spans="1:7" ht="63.75" customHeight="1">
      <c r="A12" s="234" t="s">
        <v>269</v>
      </c>
      <c r="B12" s="234" t="s">
        <v>272</v>
      </c>
      <c r="C12" s="234" t="s">
        <v>273</v>
      </c>
      <c r="D12" s="235"/>
      <c r="E12" s="235">
        <v>1</v>
      </c>
      <c r="F12" s="235">
        <f>1+0.5</f>
        <v>1.5</v>
      </c>
      <c r="G12" s="235">
        <v>1</v>
      </c>
    </row>
    <row r="13" spans="1:7" ht="56.25" customHeight="1">
      <c r="A13" s="234" t="s">
        <v>269</v>
      </c>
      <c r="B13" s="234" t="s">
        <v>14</v>
      </c>
      <c r="C13" s="234" t="s">
        <v>274</v>
      </c>
      <c r="D13" s="235"/>
      <c r="E13" s="235">
        <v>1</v>
      </c>
      <c r="F13" s="235">
        <v>2</v>
      </c>
      <c r="G13" s="235">
        <v>1</v>
      </c>
    </row>
    <row r="14" spans="1:7" ht="74.25" customHeight="1">
      <c r="A14" s="234" t="s">
        <v>269</v>
      </c>
      <c r="B14" s="234" t="s">
        <v>275</v>
      </c>
      <c r="C14" s="234" t="s">
        <v>276</v>
      </c>
      <c r="D14" s="235"/>
      <c r="E14" s="235">
        <v>1</v>
      </c>
      <c r="F14" s="235">
        <f>2-0.5</f>
        <v>1.5</v>
      </c>
      <c r="G14" s="235">
        <v>0</v>
      </c>
    </row>
    <row r="15" spans="1:7" ht="74.25" customHeight="1">
      <c r="A15" s="234" t="s">
        <v>269</v>
      </c>
      <c r="B15" s="234" t="s">
        <v>277</v>
      </c>
      <c r="C15" s="234" t="s">
        <v>278</v>
      </c>
      <c r="D15" s="235"/>
      <c r="E15" s="235">
        <v>1</v>
      </c>
      <c r="F15" s="235">
        <f>2+0.5</f>
        <v>2.5</v>
      </c>
      <c r="G15" s="235">
        <v>1</v>
      </c>
    </row>
    <row r="16" spans="1:7" ht="74.25" customHeight="1">
      <c r="A16" s="234" t="s">
        <v>269</v>
      </c>
      <c r="B16" s="234" t="s">
        <v>279</v>
      </c>
      <c r="C16" s="234" t="s">
        <v>280</v>
      </c>
      <c r="D16" s="235"/>
      <c r="E16" s="235">
        <v>0</v>
      </c>
      <c r="F16" s="235">
        <f>2-0.5+0.5</f>
        <v>2</v>
      </c>
      <c r="G16" s="235">
        <v>0</v>
      </c>
    </row>
    <row r="17" spans="1:7" ht="57" customHeight="1">
      <c r="A17" s="234" t="s">
        <v>269</v>
      </c>
      <c r="B17" s="234" t="s">
        <v>281</v>
      </c>
      <c r="C17" s="234" t="s">
        <v>282</v>
      </c>
      <c r="D17" s="235"/>
      <c r="E17" s="235">
        <v>1</v>
      </c>
      <c r="F17" s="235">
        <f>2-1</f>
        <v>1</v>
      </c>
      <c r="G17" s="235">
        <v>1</v>
      </c>
    </row>
    <row r="18" spans="1:7" ht="79.5" customHeight="1">
      <c r="A18" s="234" t="s">
        <v>269</v>
      </c>
      <c r="B18" s="234" t="s">
        <v>283</v>
      </c>
      <c r="C18" s="234" t="s">
        <v>284</v>
      </c>
      <c r="D18" s="235"/>
      <c r="E18" s="235">
        <v>0</v>
      </c>
      <c r="F18" s="235">
        <f>2-0.5-1</f>
        <v>0.5</v>
      </c>
      <c r="G18" s="235">
        <v>0</v>
      </c>
    </row>
    <row r="19" spans="1:7" ht="67.5" customHeight="1">
      <c r="A19" s="236" t="s">
        <v>285</v>
      </c>
      <c r="B19" s="236" t="s">
        <v>270</v>
      </c>
      <c r="C19" s="236" t="s">
        <v>286</v>
      </c>
      <c r="D19" s="237"/>
      <c r="E19" s="237">
        <v>0</v>
      </c>
      <c r="F19" s="237">
        <v>1</v>
      </c>
      <c r="G19" s="237">
        <v>1</v>
      </c>
    </row>
    <row r="20" spans="1:7" ht="72.75" customHeight="1">
      <c r="A20" s="236" t="s">
        <v>285</v>
      </c>
      <c r="B20" s="236" t="s">
        <v>287</v>
      </c>
      <c r="C20" s="236" t="s">
        <v>288</v>
      </c>
      <c r="D20" s="237"/>
      <c r="E20" s="237">
        <v>0</v>
      </c>
      <c r="F20" s="237">
        <f>1+0.5</f>
        <v>1.5</v>
      </c>
      <c r="G20" s="237">
        <v>1</v>
      </c>
    </row>
    <row r="21" spans="1:7" ht="72.75" customHeight="1">
      <c r="A21" s="236" t="s">
        <v>285</v>
      </c>
      <c r="B21" s="236" t="s">
        <v>272</v>
      </c>
      <c r="C21" s="236" t="s">
        <v>289</v>
      </c>
      <c r="D21" s="237"/>
      <c r="E21" s="237">
        <v>0</v>
      </c>
      <c r="F21" s="237">
        <f>1+0.5</f>
        <v>1.5</v>
      </c>
      <c r="G21" s="237">
        <v>1</v>
      </c>
    </row>
    <row r="22" spans="1:7" ht="72.75" customHeight="1">
      <c r="A22" s="236" t="s">
        <v>285</v>
      </c>
      <c r="B22" s="236" t="s">
        <v>290</v>
      </c>
      <c r="C22" s="236" t="s">
        <v>291</v>
      </c>
      <c r="D22" s="237"/>
      <c r="E22" s="237">
        <v>0</v>
      </c>
      <c r="F22" s="237">
        <f>1+0.5+0.5</f>
        <v>2</v>
      </c>
      <c r="G22" s="237">
        <v>1</v>
      </c>
    </row>
    <row r="23" spans="1:7" ht="63.75" customHeight="1">
      <c r="A23" s="236" t="s">
        <v>285</v>
      </c>
      <c r="B23" s="236" t="s">
        <v>14</v>
      </c>
      <c r="C23" s="236" t="s">
        <v>292</v>
      </c>
      <c r="D23" s="237"/>
      <c r="E23" s="237">
        <v>0</v>
      </c>
      <c r="F23" s="237">
        <v>2</v>
      </c>
      <c r="G23" s="237">
        <v>1</v>
      </c>
    </row>
    <row r="24" spans="1:7" ht="75.75" customHeight="1">
      <c r="A24" s="236" t="s">
        <v>285</v>
      </c>
      <c r="B24" s="236" t="s">
        <v>293</v>
      </c>
      <c r="C24" s="236" t="s">
        <v>294</v>
      </c>
      <c r="D24" s="237"/>
      <c r="E24" s="237">
        <v>0</v>
      </c>
      <c r="F24" s="237">
        <f>2+0.5</f>
        <v>2.5</v>
      </c>
      <c r="G24" s="237">
        <v>1</v>
      </c>
    </row>
    <row r="25" spans="1:7" ht="79.5" customHeight="1">
      <c r="A25" s="236" t="s">
        <v>285</v>
      </c>
      <c r="B25" s="236" t="s">
        <v>275</v>
      </c>
      <c r="C25" s="236" t="s">
        <v>295</v>
      </c>
      <c r="D25" s="237"/>
      <c r="E25" s="237">
        <v>0</v>
      </c>
      <c r="F25" s="237">
        <f>2-0.5</f>
        <v>1.5</v>
      </c>
      <c r="G25" s="237">
        <v>0</v>
      </c>
    </row>
    <row r="26" spans="1:7" ht="79.5" customHeight="1">
      <c r="A26" s="236" t="s">
        <v>285</v>
      </c>
      <c r="B26" s="236" t="s">
        <v>277</v>
      </c>
      <c r="C26" s="236" t="s">
        <v>296</v>
      </c>
      <c r="D26" s="237"/>
      <c r="E26" s="237">
        <v>0</v>
      </c>
      <c r="F26" s="237">
        <f>2+0.5</f>
        <v>2.5</v>
      </c>
      <c r="G26" s="237">
        <v>1</v>
      </c>
    </row>
    <row r="27" spans="1:7" ht="80.25" customHeight="1">
      <c r="A27" s="236" t="s">
        <v>285</v>
      </c>
      <c r="B27" s="236" t="s">
        <v>297</v>
      </c>
      <c r="C27" s="236" t="s">
        <v>298</v>
      </c>
      <c r="D27" s="237"/>
      <c r="E27" s="237">
        <v>0</v>
      </c>
      <c r="F27" s="237">
        <f>2-0.5+0.5</f>
        <v>2</v>
      </c>
      <c r="G27" s="237">
        <v>0</v>
      </c>
    </row>
    <row r="28" spans="1:7" ht="80.25" customHeight="1">
      <c r="A28" s="236" t="s">
        <v>285</v>
      </c>
      <c r="B28" s="236" t="s">
        <v>299</v>
      </c>
      <c r="C28" s="236" t="s">
        <v>300</v>
      </c>
      <c r="D28" s="237"/>
      <c r="E28" s="237">
        <v>0</v>
      </c>
      <c r="F28" s="237">
        <f>2+0.5+0.5</f>
        <v>3</v>
      </c>
      <c r="G28" s="237">
        <v>1</v>
      </c>
    </row>
    <row r="29" spans="1:7" ht="80.25" customHeight="1">
      <c r="A29" s="236" t="s">
        <v>285</v>
      </c>
      <c r="B29" s="236" t="s">
        <v>279</v>
      </c>
      <c r="C29" s="236" t="s">
        <v>301</v>
      </c>
      <c r="D29" s="237"/>
      <c r="E29" s="237">
        <v>0</v>
      </c>
      <c r="F29" s="237">
        <f>2-0.5+0.5</f>
        <v>2</v>
      </c>
      <c r="G29" s="237">
        <v>0</v>
      </c>
    </row>
    <row r="30" spans="1:7" ht="98.25" customHeight="1">
      <c r="A30" s="236" t="s">
        <v>285</v>
      </c>
      <c r="B30" s="236" t="s">
        <v>302</v>
      </c>
      <c r="C30" s="236" t="s">
        <v>303</v>
      </c>
      <c r="D30" s="237"/>
      <c r="E30" s="237">
        <v>0</v>
      </c>
      <c r="F30" s="237">
        <f>2-0.5+0.5+0.5</f>
        <v>2.5</v>
      </c>
      <c r="G30" s="237">
        <v>0</v>
      </c>
    </row>
    <row r="31" spans="1:7" ht="76.5" customHeight="1">
      <c r="A31" s="236" t="s">
        <v>285</v>
      </c>
      <c r="B31" s="236" t="s">
        <v>281</v>
      </c>
      <c r="C31" s="236" t="s">
        <v>304</v>
      </c>
      <c r="D31" s="237"/>
      <c r="E31" s="237">
        <v>0</v>
      </c>
      <c r="F31" s="237">
        <f>2-1</f>
        <v>1</v>
      </c>
      <c r="G31" s="237">
        <v>1</v>
      </c>
    </row>
    <row r="32" spans="1:7" ht="83.25" customHeight="1">
      <c r="A32" s="236" t="s">
        <v>285</v>
      </c>
      <c r="B32" s="236" t="s">
        <v>305</v>
      </c>
      <c r="C32" s="236" t="s">
        <v>306</v>
      </c>
      <c r="D32" s="237"/>
      <c r="E32" s="237">
        <v>0</v>
      </c>
      <c r="F32" s="237">
        <f>2-1+0.5</f>
        <v>1.5</v>
      </c>
      <c r="G32" s="237">
        <v>1</v>
      </c>
    </row>
    <row r="33" spans="1:7" ht="81.75" customHeight="1">
      <c r="A33" s="236" t="s">
        <v>285</v>
      </c>
      <c r="B33" s="236" t="s">
        <v>283</v>
      </c>
      <c r="C33" s="236" t="s">
        <v>307</v>
      </c>
      <c r="D33" s="237"/>
      <c r="E33" s="237">
        <v>0</v>
      </c>
      <c r="F33" s="237">
        <f>2-0.5-1</f>
        <v>0.5</v>
      </c>
      <c r="G33" s="237">
        <v>0</v>
      </c>
    </row>
    <row r="34" spans="1:7" ht="93.75" customHeight="1">
      <c r="A34" s="236" t="s">
        <v>285</v>
      </c>
      <c r="B34" s="236" t="s">
        <v>308</v>
      </c>
      <c r="C34" s="236" t="s">
        <v>309</v>
      </c>
      <c r="D34" s="237"/>
      <c r="E34" s="237">
        <v>0</v>
      </c>
      <c r="F34" s="237">
        <f>2-0.5-1+0.5</f>
        <v>1</v>
      </c>
      <c r="G34" s="237">
        <v>0</v>
      </c>
    </row>
    <row r="35" spans="1:7" ht="64.5" customHeight="1">
      <c r="A35" s="236" t="s">
        <v>285</v>
      </c>
      <c r="B35" s="236" t="s">
        <v>310</v>
      </c>
      <c r="C35" s="236" t="s">
        <v>311</v>
      </c>
      <c r="D35" s="237"/>
      <c r="E35" s="237">
        <v>0</v>
      </c>
      <c r="F35" s="237">
        <v>1</v>
      </c>
      <c r="G35" s="237">
        <v>1</v>
      </c>
    </row>
    <row r="36" spans="1:7" ht="63.75" customHeight="1">
      <c r="A36" s="236" t="s">
        <v>285</v>
      </c>
      <c r="B36" s="236" t="s">
        <v>312</v>
      </c>
      <c r="C36" s="236" t="s">
        <v>313</v>
      </c>
      <c r="D36" s="237"/>
      <c r="E36" s="237">
        <v>0</v>
      </c>
      <c r="F36" s="237">
        <f>1-0.5</f>
        <v>0.5</v>
      </c>
      <c r="G36" s="237">
        <v>0</v>
      </c>
    </row>
    <row r="37" spans="1:7" ht="75.75" customHeight="1">
      <c r="A37" s="236" t="s">
        <v>285</v>
      </c>
      <c r="B37" s="236" t="s">
        <v>314</v>
      </c>
      <c r="C37" s="236" t="s">
        <v>315</v>
      </c>
      <c r="D37" s="237"/>
      <c r="E37" s="237">
        <v>0</v>
      </c>
      <c r="F37" s="237">
        <f>1+0.5</f>
        <v>1.5</v>
      </c>
      <c r="G37" s="237">
        <v>1</v>
      </c>
    </row>
    <row r="38" spans="1:7" ht="80.25" customHeight="1">
      <c r="A38" s="236" t="s">
        <v>285</v>
      </c>
      <c r="B38" s="236" t="s">
        <v>316</v>
      </c>
      <c r="C38" s="236" t="s">
        <v>317</v>
      </c>
      <c r="D38" s="237"/>
      <c r="E38" s="237">
        <v>0</v>
      </c>
      <c r="F38" s="237">
        <f>1-0.5+0.5</f>
        <v>1</v>
      </c>
      <c r="G38" s="237">
        <v>0</v>
      </c>
    </row>
  </sheetData>
  <phoneticPr fontId="5"/>
  <pageMargins left="0.7" right="0.7" top="0.75" bottom="0.75" header="0.3" footer="0.3"/>
  <pageSetup paperSize="9" scale="68" fitToHeight="0" orientation="landscape" horizontalDpi="1200" verticalDpi="1200" r:id="rId1"/>
  <headerFooter>
    <oddFooter>&amp;L&amp;8JMDF8704J Rev.1</oddFooter>
  </headerFooter>
  <rowBreaks count="1" manualBreakCount="1">
    <brk id="18" max="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28"/>
  <sheetViews>
    <sheetView tabSelected="1" view="pageBreakPreview" zoomScaleNormal="100" zoomScaleSheetLayoutView="100" workbookViewId="0">
      <selection activeCell="C4" sqref="C4:F4"/>
    </sheetView>
  </sheetViews>
  <sheetFormatPr defaultRowHeight="15.75"/>
  <cols>
    <col min="1" max="1" width="13.5546875" customWidth="1"/>
    <col min="2" max="2" width="8.44140625" customWidth="1"/>
    <col min="3" max="3" width="3.109375" customWidth="1"/>
    <col min="4" max="4" width="10.21875" customWidth="1"/>
    <col min="5" max="5" width="25" customWidth="1"/>
    <col min="6" max="6" width="10" customWidth="1"/>
    <col min="7" max="7" width="21.44140625" customWidth="1"/>
    <col min="8" max="8" width="13.77734375" customWidth="1"/>
    <col min="9" max="9" width="8.88671875" customWidth="1"/>
    <col min="10" max="11" width="15.5546875" hidden="1" customWidth="1"/>
    <col min="12" max="14" width="8.88671875" hidden="1" customWidth="1"/>
    <col min="15" max="26" width="8.88671875" customWidth="1"/>
  </cols>
  <sheetData>
    <row r="1" spans="1:26" ht="64.5" customHeight="1" thickBot="1">
      <c r="A1" s="403" t="s">
        <v>318</v>
      </c>
      <c r="B1" s="403"/>
      <c r="C1" s="403"/>
      <c r="D1" s="403"/>
      <c r="E1" s="403"/>
      <c r="F1" s="403"/>
      <c r="G1" s="403"/>
      <c r="H1" s="77"/>
      <c r="I1" s="1"/>
    </row>
    <row r="2" spans="1:26" ht="65.25" customHeight="1" thickBot="1">
      <c r="A2" s="428" t="s">
        <v>319</v>
      </c>
      <c r="B2" s="428"/>
      <c r="C2" s="428"/>
      <c r="D2" s="428"/>
      <c r="E2" s="428"/>
      <c r="F2" s="428"/>
      <c r="G2" s="428"/>
      <c r="H2" s="428"/>
      <c r="I2" s="2"/>
    </row>
    <row r="3" spans="1:26" ht="16.5" hidden="1" thickBot="1">
      <c r="A3" s="3" t="s">
        <v>320</v>
      </c>
      <c r="B3" s="3"/>
      <c r="C3" s="3"/>
      <c r="D3" s="4"/>
      <c r="E3" s="4"/>
      <c r="F3" s="4"/>
      <c r="G3" s="4"/>
      <c r="H3" s="4"/>
    </row>
    <row r="4" spans="1:26" ht="25.5" customHeight="1" thickBot="1">
      <c r="A4" s="4"/>
      <c r="B4" s="11" t="s">
        <v>321</v>
      </c>
      <c r="C4" s="429" t="s">
        <v>322</v>
      </c>
      <c r="D4" s="430"/>
      <c r="E4" s="430"/>
      <c r="F4" s="431"/>
      <c r="G4" s="5"/>
      <c r="H4" s="6"/>
      <c r="J4" s="7" t="s">
        <v>322</v>
      </c>
      <c r="K4" s="8" t="s">
        <v>323</v>
      </c>
      <c r="L4" s="8" t="s">
        <v>324</v>
      </c>
      <c r="M4" s="8"/>
      <c r="N4" s="8"/>
      <c r="O4" s="8"/>
      <c r="P4" s="8"/>
      <c r="Q4" s="8"/>
      <c r="R4" s="8"/>
      <c r="S4" s="8"/>
      <c r="T4" s="8"/>
      <c r="U4" s="8"/>
      <c r="V4" s="8"/>
      <c r="W4" s="8"/>
      <c r="X4" s="8"/>
      <c r="Y4" s="8"/>
      <c r="Z4" s="8"/>
    </row>
    <row r="5" spans="1:26" ht="25.5" customHeight="1" thickBot="1">
      <c r="A5" s="406" t="s">
        <v>325</v>
      </c>
      <c r="B5" s="407"/>
      <c r="C5" s="432">
        <v>43586</v>
      </c>
      <c r="D5" s="433"/>
      <c r="E5" s="434"/>
      <c r="F5" s="64" t="s">
        <v>326</v>
      </c>
      <c r="G5" s="404">
        <v>43586</v>
      </c>
      <c r="H5" s="405"/>
      <c r="I5" s="9"/>
      <c r="J5" s="10">
        <v>43586</v>
      </c>
      <c r="K5" s="8" t="s">
        <v>327</v>
      </c>
      <c r="L5" s="8"/>
      <c r="M5" s="8"/>
      <c r="N5" s="8"/>
      <c r="O5" s="8"/>
      <c r="P5" s="8"/>
      <c r="Q5" s="8"/>
      <c r="R5" s="8"/>
      <c r="S5" s="8"/>
      <c r="T5" s="8"/>
      <c r="U5" s="8"/>
      <c r="V5" s="8"/>
      <c r="W5" s="8"/>
      <c r="X5" s="8"/>
      <c r="Y5" s="8"/>
      <c r="Z5" s="8"/>
    </row>
    <row r="6" spans="1:26" ht="42.6" customHeight="1" thickBot="1">
      <c r="A6" s="437" t="s">
        <v>328</v>
      </c>
      <c r="B6" s="11" t="s">
        <v>329</v>
      </c>
      <c r="C6" s="438" t="s">
        <v>330</v>
      </c>
      <c r="D6" s="439"/>
      <c r="E6" s="439"/>
      <c r="F6" s="439"/>
      <c r="G6" s="439"/>
      <c r="H6" s="440"/>
      <c r="I6" s="12"/>
      <c r="J6" s="8" t="s">
        <v>331</v>
      </c>
      <c r="K6" s="8"/>
      <c r="L6" s="8"/>
      <c r="M6" s="8"/>
      <c r="N6" s="8"/>
      <c r="O6" s="8"/>
      <c r="P6" s="8"/>
      <c r="Q6" s="8"/>
      <c r="R6" s="8"/>
      <c r="S6" s="8"/>
      <c r="T6" s="8"/>
      <c r="U6" s="8"/>
      <c r="V6" s="8"/>
      <c r="W6" s="8"/>
      <c r="X6" s="8"/>
      <c r="Y6" s="8"/>
      <c r="Z6" s="8"/>
    </row>
    <row r="7" spans="1:26" ht="42.6" customHeight="1" thickBot="1">
      <c r="A7" s="412"/>
      <c r="B7" s="11" t="s">
        <v>332</v>
      </c>
      <c r="C7" s="408" t="s">
        <v>333</v>
      </c>
      <c r="D7" s="409"/>
      <c r="E7" s="409"/>
      <c r="F7" s="409"/>
      <c r="G7" s="409"/>
      <c r="H7" s="410"/>
      <c r="I7" s="12"/>
      <c r="J7" s="8" t="s">
        <v>334</v>
      </c>
      <c r="K7" s="8"/>
      <c r="L7" s="8"/>
      <c r="M7" s="8"/>
      <c r="N7" s="8"/>
      <c r="O7" s="8"/>
      <c r="P7" s="8"/>
      <c r="Q7" s="8"/>
      <c r="R7" s="8"/>
      <c r="S7" s="8"/>
      <c r="T7" s="8"/>
      <c r="U7" s="8"/>
      <c r="V7" s="8"/>
      <c r="W7" s="8"/>
      <c r="X7" s="8"/>
      <c r="Y7" s="8"/>
      <c r="Z7" s="8"/>
    </row>
    <row r="8" spans="1:26" ht="25.5" customHeight="1" thickBot="1">
      <c r="A8" s="422" t="s">
        <v>335</v>
      </c>
      <c r="B8" s="441"/>
      <c r="C8" s="442" t="s">
        <v>336</v>
      </c>
      <c r="D8" s="443"/>
      <c r="E8" s="444"/>
      <c r="F8" s="13" t="s">
        <v>337</v>
      </c>
      <c r="G8" s="14">
        <v>32540</v>
      </c>
      <c r="H8" s="15" t="s">
        <v>338</v>
      </c>
      <c r="I8" s="16"/>
      <c r="J8" s="17" t="s">
        <v>339</v>
      </c>
      <c r="K8" s="10">
        <v>32540</v>
      </c>
      <c r="L8" s="8"/>
      <c r="M8" s="8"/>
      <c r="N8" s="8"/>
      <c r="O8" s="8"/>
      <c r="P8" s="8"/>
      <c r="Q8" s="8"/>
      <c r="R8" s="8"/>
      <c r="S8" s="8"/>
      <c r="T8" s="8"/>
      <c r="U8" s="8"/>
      <c r="V8" s="8"/>
      <c r="W8" s="8"/>
      <c r="X8" s="8"/>
      <c r="Y8" s="8"/>
      <c r="Z8" s="8"/>
    </row>
    <row r="9" spans="1:26" ht="25.5" customHeight="1" thickBot="1">
      <c r="A9" s="422" t="s">
        <v>340</v>
      </c>
      <c r="B9" s="441"/>
      <c r="C9" s="442" t="s">
        <v>341</v>
      </c>
      <c r="D9" s="443"/>
      <c r="E9" s="445"/>
      <c r="F9" s="18"/>
      <c r="G9" s="19"/>
      <c r="H9" s="20"/>
      <c r="I9" s="19"/>
      <c r="J9" s="8" t="s">
        <v>341</v>
      </c>
      <c r="K9" s="8" t="s">
        <v>342</v>
      </c>
      <c r="L9" s="8" t="s">
        <v>343</v>
      </c>
      <c r="M9" s="8" t="s">
        <v>344</v>
      </c>
      <c r="N9" s="8"/>
      <c r="O9" s="8"/>
      <c r="P9" s="8"/>
      <c r="Q9" s="8"/>
      <c r="R9" s="8"/>
      <c r="S9" s="8"/>
      <c r="T9" s="8"/>
      <c r="U9" s="8"/>
      <c r="V9" s="8"/>
      <c r="W9" s="8"/>
      <c r="X9" s="8"/>
      <c r="Y9" s="8"/>
      <c r="Z9" s="8"/>
    </row>
    <row r="10" spans="1:26" ht="42.6" customHeight="1" thickBot="1">
      <c r="A10" s="411" t="s">
        <v>345</v>
      </c>
      <c r="B10" s="21" t="s">
        <v>329</v>
      </c>
      <c r="C10" s="22" t="s">
        <v>346</v>
      </c>
      <c r="D10" s="23" t="s">
        <v>347</v>
      </c>
      <c r="E10" s="413" t="s">
        <v>348</v>
      </c>
      <c r="F10" s="414"/>
      <c r="G10" s="414"/>
      <c r="H10" s="415"/>
      <c r="I10" s="24"/>
      <c r="J10" s="8" t="s">
        <v>347</v>
      </c>
      <c r="K10" s="8" t="s">
        <v>349</v>
      </c>
      <c r="L10" s="8"/>
      <c r="M10" s="8"/>
      <c r="N10" s="8"/>
      <c r="O10" s="8"/>
      <c r="P10" s="8"/>
      <c r="Q10" s="8"/>
      <c r="R10" s="8"/>
      <c r="S10" s="8"/>
      <c r="T10" s="8"/>
      <c r="U10" s="8"/>
      <c r="V10" s="8"/>
      <c r="W10" s="8"/>
      <c r="X10" s="8"/>
      <c r="Y10" s="8"/>
      <c r="Z10" s="8"/>
    </row>
    <row r="11" spans="1:26" ht="42.6" customHeight="1" thickBot="1">
      <c r="A11" s="412"/>
      <c r="B11" s="11" t="s">
        <v>332</v>
      </c>
      <c r="C11" s="408" t="s">
        <v>350</v>
      </c>
      <c r="D11" s="409"/>
      <c r="E11" s="409"/>
      <c r="F11" s="409"/>
      <c r="G11" s="409"/>
      <c r="H11" s="410"/>
      <c r="I11" s="25"/>
      <c r="J11" s="8" t="s">
        <v>351</v>
      </c>
      <c r="K11" s="8"/>
      <c r="L11" s="8"/>
      <c r="M11" s="8"/>
      <c r="N11" s="8"/>
      <c r="O11" s="8"/>
      <c r="P11" s="8"/>
      <c r="Q11" s="8"/>
      <c r="R11" s="8"/>
      <c r="S11" s="8"/>
      <c r="T11" s="8"/>
      <c r="U11" s="8"/>
      <c r="V11" s="8"/>
      <c r="W11" s="8"/>
      <c r="X11" s="8"/>
      <c r="Y11" s="8"/>
      <c r="Z11" s="8"/>
    </row>
    <row r="12" spans="1:26" ht="42.6" customHeight="1" thickBot="1">
      <c r="A12" s="416" t="s">
        <v>352</v>
      </c>
      <c r="B12" s="417"/>
      <c r="C12" s="420" t="s">
        <v>353</v>
      </c>
      <c r="D12" s="421"/>
      <c r="E12" s="26" t="s">
        <v>354</v>
      </c>
      <c r="F12" s="27" t="s">
        <v>355</v>
      </c>
      <c r="G12" s="408" t="s">
        <v>356</v>
      </c>
      <c r="H12" s="410"/>
      <c r="I12" s="28"/>
      <c r="J12" s="8" t="s">
        <v>357</v>
      </c>
      <c r="K12" s="8" t="s">
        <v>358</v>
      </c>
      <c r="L12" s="8"/>
      <c r="M12" s="8"/>
      <c r="N12" s="8"/>
      <c r="O12" s="8"/>
      <c r="P12" s="8"/>
      <c r="Q12" s="8"/>
      <c r="R12" s="8"/>
      <c r="S12" s="8"/>
      <c r="T12" s="8"/>
      <c r="U12" s="8"/>
      <c r="V12" s="8"/>
      <c r="W12" s="8"/>
      <c r="X12" s="8"/>
      <c r="Y12" s="8"/>
      <c r="Z12" s="8"/>
    </row>
    <row r="13" spans="1:26" ht="42.6" customHeight="1" thickBot="1">
      <c r="A13" s="418"/>
      <c r="B13" s="419"/>
      <c r="C13" s="422" t="s">
        <v>359</v>
      </c>
      <c r="D13" s="423"/>
      <c r="E13" s="29" t="s">
        <v>360</v>
      </c>
      <c r="F13" s="30" t="s">
        <v>361</v>
      </c>
      <c r="G13" s="424" t="s">
        <v>362</v>
      </c>
      <c r="H13" s="425"/>
      <c r="I13" s="12"/>
      <c r="J13" s="8" t="s">
        <v>360</v>
      </c>
      <c r="K13" s="8" t="s">
        <v>363</v>
      </c>
      <c r="L13" s="8"/>
      <c r="M13" s="8"/>
      <c r="N13" s="8"/>
      <c r="O13" s="8"/>
      <c r="P13" s="8"/>
      <c r="Q13" s="8"/>
      <c r="R13" s="8"/>
      <c r="S13" s="8"/>
      <c r="T13" s="8"/>
      <c r="U13" s="8"/>
      <c r="V13" s="8"/>
      <c r="W13" s="8"/>
      <c r="X13" s="8"/>
      <c r="Y13" s="8"/>
      <c r="Z13" s="8"/>
    </row>
    <row r="14" spans="1:26" ht="25.5" customHeight="1" thickBot="1">
      <c r="A14" s="31" t="s">
        <v>364</v>
      </c>
      <c r="B14" s="32" t="s">
        <v>161</v>
      </c>
      <c r="C14" s="33" t="s">
        <v>346</v>
      </c>
      <c r="D14" s="34" t="s">
        <v>365</v>
      </c>
      <c r="E14" s="408" t="s">
        <v>366</v>
      </c>
      <c r="F14" s="409"/>
      <c r="G14" s="409"/>
      <c r="H14" s="410"/>
      <c r="I14" s="35"/>
      <c r="J14" s="8" t="s">
        <v>161</v>
      </c>
      <c r="K14" s="8" t="s">
        <v>367</v>
      </c>
      <c r="L14" s="8" t="s">
        <v>368</v>
      </c>
      <c r="M14" s="8" t="s">
        <v>347</v>
      </c>
      <c r="N14" s="8" t="s">
        <v>369</v>
      </c>
      <c r="O14" s="8"/>
      <c r="P14" s="8"/>
      <c r="Q14" s="8"/>
      <c r="R14" s="8"/>
      <c r="S14" s="8"/>
      <c r="T14" s="8"/>
      <c r="U14" s="8"/>
      <c r="V14" s="8"/>
      <c r="W14" s="8"/>
      <c r="X14" s="8"/>
      <c r="Y14" s="8"/>
      <c r="Z14" s="8"/>
    </row>
    <row r="15" spans="1:26" ht="25.5" customHeight="1" thickBot="1">
      <c r="A15" s="426" t="s">
        <v>370</v>
      </c>
      <c r="B15" s="427"/>
      <c r="C15" s="408" t="s">
        <v>371</v>
      </c>
      <c r="D15" s="409"/>
      <c r="E15" s="410"/>
      <c r="F15" s="36" t="s">
        <v>372</v>
      </c>
      <c r="G15" s="408" t="s">
        <v>373</v>
      </c>
      <c r="H15" s="410"/>
      <c r="I15" s="35"/>
      <c r="J15" s="8" t="s">
        <v>374</v>
      </c>
      <c r="K15" s="8" t="s">
        <v>375</v>
      </c>
      <c r="L15" s="8"/>
      <c r="M15" s="8"/>
      <c r="N15" s="8"/>
      <c r="O15" s="8"/>
      <c r="P15" s="8"/>
      <c r="Q15" s="8"/>
      <c r="R15" s="8"/>
      <c r="S15" s="8"/>
      <c r="T15" s="8"/>
      <c r="U15" s="8"/>
      <c r="V15" s="8"/>
      <c r="W15" s="8"/>
      <c r="X15" s="8"/>
      <c r="Y15" s="8"/>
      <c r="Z15" s="8"/>
    </row>
    <row r="16" spans="1:26" ht="25.5" customHeight="1" thickBot="1">
      <c r="A16" s="406" t="s">
        <v>376</v>
      </c>
      <c r="B16" s="407"/>
      <c r="C16" s="408" t="s">
        <v>377</v>
      </c>
      <c r="D16" s="409"/>
      <c r="E16" s="410"/>
      <c r="F16" s="37" t="s">
        <v>378</v>
      </c>
      <c r="G16" s="408" t="s">
        <v>379</v>
      </c>
      <c r="H16" s="410"/>
      <c r="I16" s="28"/>
      <c r="J16" s="8" t="s">
        <v>380</v>
      </c>
      <c r="K16" s="8" t="s">
        <v>381</v>
      </c>
      <c r="L16" s="8"/>
      <c r="M16" s="8"/>
      <c r="N16" s="8"/>
      <c r="O16" s="8"/>
      <c r="P16" s="8"/>
      <c r="Q16" s="8"/>
      <c r="R16" s="8"/>
      <c r="S16" s="8"/>
      <c r="T16" s="8"/>
      <c r="U16" s="8"/>
      <c r="V16" s="8"/>
      <c r="W16" s="8"/>
      <c r="X16" s="8"/>
      <c r="Y16" s="8"/>
      <c r="Z16" s="8"/>
    </row>
    <row r="17" spans="1:26">
      <c r="A17" s="38"/>
      <c r="B17" s="38"/>
      <c r="C17" s="38"/>
      <c r="D17" s="38"/>
      <c r="E17" s="38"/>
      <c r="F17" s="38"/>
      <c r="G17" s="38"/>
      <c r="H17" s="38"/>
      <c r="I17" s="39"/>
      <c r="J17" s="8"/>
      <c r="K17" s="8"/>
      <c r="L17" s="8"/>
      <c r="M17" s="8"/>
      <c r="N17" s="8"/>
      <c r="O17" s="8"/>
      <c r="P17" s="8"/>
      <c r="Q17" s="8"/>
      <c r="R17" s="8"/>
      <c r="S17" s="8"/>
      <c r="T17" s="8"/>
      <c r="U17" s="8"/>
      <c r="V17" s="8"/>
      <c r="W17" s="8"/>
      <c r="X17" s="8"/>
      <c r="Y17" s="8"/>
      <c r="Z17" s="8"/>
    </row>
    <row r="18" spans="1:26" ht="16.5" thickBot="1">
      <c r="A18" s="435" t="s">
        <v>382</v>
      </c>
      <c r="B18" s="435"/>
      <c r="C18" s="436"/>
      <c r="D18" s="436"/>
      <c r="E18" s="436"/>
      <c r="F18" s="436"/>
      <c r="G18" s="436"/>
      <c r="H18" s="436"/>
      <c r="J18" s="8"/>
      <c r="K18" s="8"/>
      <c r="L18" s="8"/>
      <c r="M18" s="8"/>
      <c r="N18" s="8"/>
      <c r="O18" s="8"/>
      <c r="P18" s="8"/>
      <c r="Q18" s="8"/>
      <c r="R18" s="8"/>
      <c r="S18" s="8"/>
      <c r="T18" s="8"/>
      <c r="U18" s="8"/>
      <c r="V18" s="8"/>
      <c r="W18" s="8"/>
      <c r="X18" s="8"/>
      <c r="Y18" s="8"/>
      <c r="Z18" s="8"/>
    </row>
    <row r="19" spans="1:26" ht="42.6" customHeight="1" thickBot="1">
      <c r="A19" s="451" t="s">
        <v>383</v>
      </c>
      <c r="B19" s="452"/>
      <c r="C19" s="453" t="s">
        <v>384</v>
      </c>
      <c r="D19" s="454"/>
      <c r="E19" s="454"/>
      <c r="F19" s="454"/>
      <c r="G19" s="454"/>
      <c r="H19" s="455"/>
      <c r="J19" s="8" t="s">
        <v>323</v>
      </c>
      <c r="K19" s="8" t="s">
        <v>324</v>
      </c>
      <c r="L19" s="8" t="s">
        <v>385</v>
      </c>
      <c r="M19" s="8"/>
      <c r="N19" s="8"/>
      <c r="O19" s="8"/>
      <c r="P19" s="8"/>
      <c r="Q19" s="8"/>
      <c r="R19" s="8"/>
      <c r="S19" s="8"/>
      <c r="T19" s="8"/>
      <c r="U19" s="8"/>
      <c r="V19" s="8"/>
      <c r="W19" s="8"/>
      <c r="X19" s="8"/>
      <c r="Y19" s="8"/>
      <c r="Z19" s="8"/>
    </row>
    <row r="20" spans="1:26" ht="42.6" customHeight="1" thickBot="1">
      <c r="A20" s="456" t="s">
        <v>386</v>
      </c>
      <c r="B20" s="457"/>
      <c r="C20" s="442" t="s">
        <v>384</v>
      </c>
      <c r="D20" s="443"/>
      <c r="E20" s="443"/>
      <c r="F20" s="443"/>
      <c r="G20" s="443"/>
      <c r="H20" s="444"/>
      <c r="J20" s="8" t="s">
        <v>323</v>
      </c>
      <c r="K20" s="8" t="s">
        <v>324</v>
      </c>
      <c r="L20" s="8" t="s">
        <v>385</v>
      </c>
      <c r="M20" s="8"/>
      <c r="N20" s="8"/>
      <c r="O20" s="8"/>
      <c r="P20" s="8"/>
      <c r="Q20" s="8"/>
      <c r="R20" s="8"/>
      <c r="S20" s="8"/>
      <c r="T20" s="8"/>
      <c r="U20" s="8"/>
      <c r="V20" s="8"/>
      <c r="W20" s="8"/>
      <c r="X20" s="8"/>
      <c r="Y20" s="8"/>
      <c r="Z20" s="8"/>
    </row>
    <row r="22" spans="1:26" ht="16.5" thickBot="1">
      <c r="A22" s="436" t="s">
        <v>387</v>
      </c>
      <c r="B22" s="436"/>
      <c r="C22" s="436"/>
      <c r="D22" s="436"/>
      <c r="E22" s="436"/>
      <c r="F22" s="436"/>
      <c r="G22" s="436"/>
      <c r="H22" s="436"/>
    </row>
    <row r="23" spans="1:26" ht="21.75" customHeight="1" thickBot="1">
      <c r="A23" s="458" t="s">
        <v>388</v>
      </c>
      <c r="B23" s="458"/>
      <c r="C23" s="459" t="s">
        <v>389</v>
      </c>
      <c r="D23" s="459"/>
      <c r="E23" s="459" t="s">
        <v>390</v>
      </c>
      <c r="F23" s="459"/>
      <c r="J23" s="8" t="s">
        <v>391</v>
      </c>
      <c r="K23" s="8" t="s">
        <v>392</v>
      </c>
      <c r="L23" t="s">
        <v>393</v>
      </c>
      <c r="M23" t="s">
        <v>390</v>
      </c>
    </row>
    <row r="24" spans="1:26" ht="21.75" customHeight="1" thickBot="1">
      <c r="A24" s="458"/>
      <c r="B24" s="458"/>
      <c r="C24" s="459"/>
      <c r="D24" s="459"/>
      <c r="E24" s="459" t="s">
        <v>394</v>
      </c>
      <c r="F24" s="459"/>
      <c r="J24" s="8"/>
      <c r="K24" s="8"/>
      <c r="M24" t="s">
        <v>394</v>
      </c>
    </row>
    <row r="26" spans="1:26" ht="16.5" thickBot="1">
      <c r="A26" s="435" t="s">
        <v>395</v>
      </c>
      <c r="B26" s="435"/>
      <c r="C26" s="436"/>
      <c r="D26" s="436"/>
      <c r="E26" s="436"/>
      <c r="F26" s="436"/>
      <c r="G26" s="436"/>
      <c r="H26" s="436"/>
    </row>
    <row r="27" spans="1:26" ht="28.5" customHeight="1" thickBot="1">
      <c r="A27" s="446" t="s">
        <v>396</v>
      </c>
      <c r="B27" s="447"/>
      <c r="C27" s="448">
        <v>43586</v>
      </c>
      <c r="D27" s="449"/>
      <c r="E27" s="450"/>
      <c r="J27" s="92">
        <v>43586</v>
      </c>
    </row>
    <row r="28" spans="1:26" ht="28.5" customHeight="1" thickBot="1">
      <c r="A28" s="446" t="s">
        <v>397</v>
      </c>
      <c r="B28" s="447"/>
      <c r="C28" s="448">
        <v>43800</v>
      </c>
      <c r="D28" s="449"/>
      <c r="E28" s="450"/>
      <c r="J28" s="92">
        <v>43800</v>
      </c>
    </row>
  </sheetData>
  <sheetProtection algorithmName="SHA-512" hashValue="TIuGjqWh4DLEoqdPiLllkrDqBewdjTN6Q7bVhH9MsvnUxE8TaljjNzezpXfRNWBwX6s9cwVTkfzoPjnt8VzhOg==" saltValue="XYhTyGJbWK0XonmirEDqww==" spinCount="100000" sheet="1" objects="1" scenarios="1"/>
  <mergeCells count="43">
    <mergeCell ref="A27:B27"/>
    <mergeCell ref="A28:B28"/>
    <mergeCell ref="C27:E27"/>
    <mergeCell ref="C28:E28"/>
    <mergeCell ref="A19:B19"/>
    <mergeCell ref="C19:H19"/>
    <mergeCell ref="A20:B20"/>
    <mergeCell ref="C20:H20"/>
    <mergeCell ref="A26:H26"/>
    <mergeCell ref="A23:B24"/>
    <mergeCell ref="C23:D24"/>
    <mergeCell ref="A22:H22"/>
    <mergeCell ref="E23:F23"/>
    <mergeCell ref="E24:F24"/>
    <mergeCell ref="A2:H2"/>
    <mergeCell ref="C4:F4"/>
    <mergeCell ref="A5:B5"/>
    <mergeCell ref="C5:E5"/>
    <mergeCell ref="A18:H18"/>
    <mergeCell ref="G15:H15"/>
    <mergeCell ref="A6:A7"/>
    <mergeCell ref="C6:H6"/>
    <mergeCell ref="C7:H7"/>
    <mergeCell ref="A8:B8"/>
    <mergeCell ref="C8:E8"/>
    <mergeCell ref="A9:B9"/>
    <mergeCell ref="C9:E9"/>
    <mergeCell ref="A1:G1"/>
    <mergeCell ref="G5:H5"/>
    <mergeCell ref="A16:B16"/>
    <mergeCell ref="C16:E16"/>
    <mergeCell ref="G16:H16"/>
    <mergeCell ref="A10:A11"/>
    <mergeCell ref="E10:H10"/>
    <mergeCell ref="C11:H11"/>
    <mergeCell ref="A12:B13"/>
    <mergeCell ref="C12:D12"/>
    <mergeCell ref="G12:H12"/>
    <mergeCell ref="C13:D13"/>
    <mergeCell ref="G13:H13"/>
    <mergeCell ref="E14:H14"/>
    <mergeCell ref="A15:B15"/>
    <mergeCell ref="C15:E15"/>
  </mergeCells>
  <phoneticPr fontId="5"/>
  <conditionalFormatting sqref="H8:I8">
    <cfRule type="expression" dxfId="266" priority="37">
      <formula>G8&lt;&gt;0</formula>
    </cfRule>
    <cfRule type="expression" dxfId="265" priority="38">
      <formula>"B25=&gt;today()"</formula>
    </cfRule>
  </conditionalFormatting>
  <conditionalFormatting sqref="A19:A20">
    <cfRule type="expression" dxfId="264" priority="39">
      <formula>$J$19=+$C$4</formula>
    </cfRule>
  </conditionalFormatting>
  <conditionalFormatting sqref="A18:B18">
    <cfRule type="expression" dxfId="263" priority="36">
      <formula>$J$18=$C$4</formula>
    </cfRule>
  </conditionalFormatting>
  <conditionalFormatting sqref="C8:E8">
    <cfRule type="cellIs" dxfId="262" priority="33" operator="equal">
      <formula>$J$8</formula>
    </cfRule>
  </conditionalFormatting>
  <conditionalFormatting sqref="C9:E9">
    <cfRule type="cellIs" dxfId="261" priority="32" operator="equal">
      <formula>$J$9</formula>
    </cfRule>
  </conditionalFormatting>
  <conditionalFormatting sqref="E12">
    <cfRule type="cellIs" dxfId="260" priority="30" operator="equal">
      <formula>$J$12</formula>
    </cfRule>
  </conditionalFormatting>
  <conditionalFormatting sqref="E13">
    <cfRule type="cellIs" dxfId="259" priority="29" operator="equal">
      <formula>$J$13</formula>
    </cfRule>
  </conditionalFormatting>
  <conditionalFormatting sqref="G12:H12">
    <cfRule type="cellIs" dxfId="258" priority="28" operator="equal">
      <formula>$K$12</formula>
    </cfRule>
  </conditionalFormatting>
  <conditionalFormatting sqref="G13:H13">
    <cfRule type="cellIs" dxfId="257" priority="27" operator="equal">
      <formula>$K$13</formula>
    </cfRule>
  </conditionalFormatting>
  <conditionalFormatting sqref="C15:E15">
    <cfRule type="cellIs" dxfId="256" priority="26" operator="equal">
      <formula>$J$15</formula>
    </cfRule>
  </conditionalFormatting>
  <conditionalFormatting sqref="C16:E16">
    <cfRule type="cellIs" dxfId="255" priority="25" operator="equal">
      <formula>$J$16</formula>
    </cfRule>
  </conditionalFormatting>
  <conditionalFormatting sqref="G15:H15">
    <cfRule type="cellIs" dxfId="254" priority="24" operator="equal">
      <formula>$K$15</formula>
    </cfRule>
  </conditionalFormatting>
  <conditionalFormatting sqref="G16:H16">
    <cfRule type="cellIs" dxfId="253" priority="23" operator="equal">
      <formula>$K$16</formula>
    </cfRule>
  </conditionalFormatting>
  <conditionalFormatting sqref="G8">
    <cfRule type="expression" dxfId="252" priority="18">
      <formula>$G$8=$K$8</formula>
    </cfRule>
    <cfRule type="cellIs" dxfId="251" priority="31" operator="equal">
      <formula>null()</formula>
    </cfRule>
  </conditionalFormatting>
  <conditionalFormatting sqref="C6:H6">
    <cfRule type="expression" dxfId="250" priority="22">
      <formula>$C$6=$J$6</formula>
    </cfRule>
  </conditionalFormatting>
  <conditionalFormatting sqref="C7:H7">
    <cfRule type="expression" dxfId="249" priority="21">
      <formula>$C$7=$J$7</formula>
    </cfRule>
  </conditionalFormatting>
  <conditionalFormatting sqref="E10:H10">
    <cfRule type="cellIs" dxfId="248" priority="40" operator="equal">
      <formula>$K$10</formula>
    </cfRule>
  </conditionalFormatting>
  <conditionalFormatting sqref="C11:H11">
    <cfRule type="expression" dxfId="247" priority="20">
      <formula>$C$11=$J$11</formula>
    </cfRule>
  </conditionalFormatting>
  <conditionalFormatting sqref="D10">
    <cfRule type="expression" dxfId="246" priority="19">
      <formula>$D$10=$J$10</formula>
    </cfRule>
  </conditionalFormatting>
  <conditionalFormatting sqref="D14">
    <cfRule type="cellIs" dxfId="245" priority="41" operator="equal">
      <formula>$M$14</formula>
    </cfRule>
  </conditionalFormatting>
  <conditionalFormatting sqref="E14:H14">
    <cfRule type="cellIs" dxfId="244" priority="42" operator="equal">
      <formula>$N$14</formula>
    </cfRule>
  </conditionalFormatting>
  <conditionalFormatting sqref="B14">
    <cfRule type="expression" dxfId="243" priority="17">
      <formula>$B$14=$J$14</formula>
    </cfRule>
  </conditionalFormatting>
  <conditionalFormatting sqref="C14:H14">
    <cfRule type="expression" dxfId="242" priority="16" stopIfTrue="1">
      <formula>$B$14=$K$14</formula>
    </cfRule>
  </conditionalFormatting>
  <conditionalFormatting sqref="C4:F4">
    <cfRule type="expression" dxfId="241" priority="15">
      <formula>$C$4=$J$4</formula>
    </cfRule>
  </conditionalFormatting>
  <conditionalFormatting sqref="C5:E5">
    <cfRule type="expression" dxfId="240" priority="14">
      <formula>$C$5=$J$5</formula>
    </cfRule>
  </conditionalFormatting>
  <conditionalFormatting sqref="C19:H19">
    <cfRule type="expression" dxfId="239" priority="34" stopIfTrue="1">
      <formula>$C$4=$J$19</formula>
    </cfRule>
    <cfRule type="expression" dxfId="238" priority="35">
      <formula>$C$19=$L$19</formula>
    </cfRule>
  </conditionalFormatting>
  <conditionalFormatting sqref="C20:H20">
    <cfRule type="expression" dxfId="237" priority="12" stopIfTrue="1">
      <formula>$C$4=$J$20</formula>
    </cfRule>
    <cfRule type="expression" dxfId="236" priority="13">
      <formula>$C$20=$L$20</formula>
    </cfRule>
  </conditionalFormatting>
  <conditionalFormatting sqref="A26:B26">
    <cfRule type="expression" dxfId="235" priority="11">
      <formula>$J$18=$C$4</formula>
    </cfRule>
  </conditionalFormatting>
  <conditionalFormatting sqref="C27:E27">
    <cfRule type="cellIs" dxfId="234" priority="10" operator="equal">
      <formula>$J$27</formula>
    </cfRule>
  </conditionalFormatting>
  <conditionalFormatting sqref="C28:E28">
    <cfRule type="cellIs" dxfId="233" priority="9" operator="equal">
      <formula>$J$28</formula>
    </cfRule>
  </conditionalFormatting>
  <conditionalFormatting sqref="A22:B22">
    <cfRule type="expression" dxfId="232" priority="8">
      <formula>$J$18=$C$4</formula>
    </cfRule>
  </conditionalFormatting>
  <conditionalFormatting sqref="C23:D24">
    <cfRule type="cellIs" dxfId="231" priority="7" operator="equal">
      <formula>$J$23</formula>
    </cfRule>
  </conditionalFormatting>
  <conditionalFormatting sqref="E23:F23">
    <cfRule type="expression" dxfId="230" priority="4">
      <formula>$C$23=$J$23</formula>
    </cfRule>
    <cfRule type="expression" dxfId="229" priority="5">
      <formula>$C$23=$L$23</formula>
    </cfRule>
    <cfRule type="expression" dxfId="228" priority="6">
      <formula>$E$23=$M$23</formula>
    </cfRule>
  </conditionalFormatting>
  <conditionalFormatting sqref="E24:F24">
    <cfRule type="expression" dxfId="227" priority="1">
      <formula>$C$23=$J$23</formula>
    </cfRule>
    <cfRule type="expression" dxfId="226" priority="2">
      <formula>$C$23=$L$23</formula>
    </cfRule>
    <cfRule type="expression" dxfId="225" priority="3">
      <formula>$E$24=$M$24</formula>
    </cfRule>
  </conditionalFormatting>
  <dataValidations count="15">
    <dataValidation type="list" allowBlank="1" showInputMessage="1" showErrorMessage="1" promptTitle="担当者住所" prompt="製造販売業者住所と異なる場合は、別住所を選択し右記住所を記入してください。_x000a_" sqref="B14" xr:uid="{00000000-0002-0000-0300-000000000000}">
      <formula1>$J$14:$L$14</formula1>
    </dataValidation>
    <dataValidation operator="greaterThanOrEqual" allowBlank="1" showInputMessage="1" showErrorMessage="1" errorTitle="入力が誤っています。" sqref="F5" xr:uid="{00000000-0002-0000-0300-000001000000}"/>
    <dataValidation type="list" allowBlank="1" showInputMessage="1" showErrorMessage="1" promptTitle="業種入力をお願いします。" sqref="C4" xr:uid="{00000000-0002-0000-0300-000002000000}">
      <formula1>$J$4:$L$4</formula1>
    </dataValidation>
    <dataValidation type="date" operator="greaterThanOrEqual" allowBlank="1" showInputMessage="1" showErrorMessage="1" errorTitle="入力が誤っています。" promptTitle="2013/12/31 の形式で入力してください。" sqref="I5" xr:uid="{00000000-0002-0000-0300-000003000000}">
      <formula1>TODAY()</formula1>
    </dataValidation>
    <dataValidation type="list" allowBlank="1" showErrorMessage="1" promptTitle="医療機器製販/医薬品製販　選択" prompt="医療機器第一種/第二種または体外診断用医薬品の選択をしてください。" sqref="C9:E9" xr:uid="{00000000-0002-0000-0300-000004000000}">
      <formula1>$J$9:$M$9</formula1>
    </dataValidation>
    <dataValidation allowBlank="1" showInputMessage="1" showErrorMessage="1" promptTitle="和文　製造販売業者　住所" prompt="業許可通りにご記入ください。" sqref="E10:H10" xr:uid="{00000000-0002-0000-0300-000005000000}"/>
    <dataValidation type="date" operator="greaterThanOrEqual" allowBlank="1" showInputMessage="1" showErrorMessage="1" promptTitle="有効期限を入力してください。申請中の場合 消去してください。" prompt="入力例_x000a_2023/12/31_x000a_※表示は、自動的に元号表示となります。申請中の場合は、日付を消去してください。" sqref="G8" xr:uid="{00000000-0002-0000-0300-000006000000}">
      <formula1>2012/4/1</formula1>
    </dataValidation>
    <dataValidation allowBlank="1" showInputMessage="1" showErrorMessage="1" promptTitle="和文　製造販売業者名" prompt="業許可通りにご記入ください。" sqref="C6" xr:uid="{00000000-0002-0000-0300-000007000000}"/>
    <dataValidation allowBlank="1" showErrorMessage="1" promptTitle="改訂を行った日を記入してください。" prompt="入力例_x000a_2013年12月31日_x000a_平成25年12月31日_x000a_H25/12/31_x000a_2013/12/31 _x000a_12/31　_x000a__x000a_表示は、自動的に元号表示となります。" sqref="G5:H5" xr:uid="{00000000-0002-0000-0300-000008000000}"/>
    <dataValidation type="date" operator="greaterThanOrEqual" allowBlank="1" showErrorMessage="1" promptTitle="基準適合証発行希望時期のを記入してください。" prompt="入力例_x000a_平成25年12月31日_x000a_H25/12/31_x000a_2013/12/31 _x000a_12/31　_x000a__x000a_表示は、自動的に元号表示となります。未定の場合は、日付を消去してください。" sqref="C28:E28" xr:uid="{00000000-0002-0000-0300-000009000000}">
      <formula1>J28</formula1>
    </dataValidation>
    <dataValidation type="date" operator="greaterThanOrEqual" allowBlank="1" showErrorMessage="1" promptTitle="申請書類一式　発送予定日を記入してください。" prompt="入力例_x000a_平成25年12月31日_x000a_H25/12/31_x000a_2013/12/31 _x000a_12/31　_x000a__x000a_表示は、自動的に元号表示となります。未定の場合は、日付を消去してください。" sqref="C27:E27" xr:uid="{00000000-0002-0000-0300-00000A000000}">
      <formula1>J27</formula1>
    </dataValidation>
    <dataValidation type="date" operator="greaterThanOrEqual" allowBlank="1" showErrorMessage="1" errorTitle="入力が誤っています。" promptTitle="記入日を入力してください。" prompt="入力例_x000a_平成25年12月31日_x000a_H25/12/31_x000a_2013/12/31 _x000a_12/31　_x000a__x000a_表示は、自動的に元号表示となります。" sqref="C5:E5" xr:uid="{00000000-0002-0000-0300-00000B000000}">
      <formula1>2012/4/1</formula1>
    </dataValidation>
    <dataValidation allowBlank="1" showErrorMessage="1" promptTitle="和文　製造販売業者　住所" prompt="業許可通りにご記入ください。" sqref="C11:H11" xr:uid="{00000000-0002-0000-0300-00000C000000}"/>
    <dataValidation allowBlank="1" showErrorMessage="1" promptTitle="英文　製造販売業者名" prompt="業許可通りにご記入ください。" sqref="C7:H7" xr:uid="{00000000-0002-0000-0300-00000D000000}"/>
    <dataValidation type="list" allowBlank="1" showInputMessage="1" showErrorMessage="1" prompt="＜分かる範囲でのご記入をお願いいたします＞当品目の申請及び品質マネジメントシステムを支援するコンサルタントご利用の有無並びに、コンサルタント会社を利用している場合は、会社名及び担当者名をご記入ください。（設計段階等で利用している場合も含む）_x000a_" sqref="C23:D24" xr:uid="{00000000-0002-0000-0300-00000E000000}">
      <formula1>$J$23:$L$23</formula1>
    </dataValidation>
  </dataValidations>
  <pageMargins left="0.70866141732283472" right="0.70866141732283472" top="0.74803149606299213" bottom="0.74803149606299213" header="0.31496062992125984" footer="0.31496062992125984"/>
  <pageSetup paperSize="9" scale="55" fitToHeight="0" orientation="portrait" r:id="rId1"/>
  <headerFooter>
    <oddFooter>&amp;L&amp;"Tahoma,標準"&amp;9JMDF8704J Rev.1&amp;R&amp;9お客様情報</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D3967-8423-402C-8232-A832EAA335C9}">
  <sheetPr>
    <tabColor rgb="FFFFFF00"/>
    <pageSetUpPr fitToPage="1"/>
  </sheetPr>
  <dimension ref="A1:AK43"/>
  <sheetViews>
    <sheetView view="pageBreakPreview" zoomScale="80" zoomScaleNormal="100" zoomScaleSheetLayoutView="80" zoomScalePageLayoutView="80" workbookViewId="0">
      <selection activeCell="F16" sqref="F16"/>
    </sheetView>
  </sheetViews>
  <sheetFormatPr defaultRowHeight="14.25"/>
  <cols>
    <col min="1" max="1" width="6.33203125" style="174" customWidth="1"/>
    <col min="2" max="2" width="14.44140625" style="174" bestFit="1" customWidth="1"/>
    <col min="3" max="3" width="24.6640625" style="174" customWidth="1"/>
    <col min="4" max="4" width="36.33203125" style="174" customWidth="1"/>
    <col min="5" max="5" width="12.6640625" style="174" customWidth="1"/>
    <col min="6" max="6" width="8.21875" style="174" customWidth="1"/>
    <col min="7" max="7" width="9" style="174" customWidth="1"/>
    <col min="8" max="8" width="13.21875" style="174" customWidth="1"/>
    <col min="9" max="10" width="8.88671875" style="174" customWidth="1"/>
    <col min="11" max="11" width="13.21875" style="174" customWidth="1"/>
    <col min="12" max="12" width="17.6640625" style="174" bestFit="1" customWidth="1"/>
    <col min="13" max="13" width="13.21875" style="174" customWidth="1"/>
    <col min="14" max="14" width="17.6640625" style="174" bestFit="1" customWidth="1"/>
    <col min="15" max="16" width="12.6640625" style="174" customWidth="1"/>
    <col min="17" max="17" width="9.77734375" style="174" customWidth="1"/>
    <col min="18" max="37" width="8.88671875" style="174" hidden="1" customWidth="1"/>
    <col min="38" max="16384" width="8.88671875" style="174"/>
  </cols>
  <sheetData>
    <row r="1" spans="1:37" ht="19.5" customHeight="1">
      <c r="A1" s="470" t="s">
        <v>398</v>
      </c>
      <c r="B1" s="470"/>
      <c r="C1" s="470"/>
      <c r="D1" s="240"/>
      <c r="E1" s="240"/>
      <c r="F1" s="240"/>
      <c r="G1" s="240"/>
      <c r="H1" s="240"/>
      <c r="I1" s="87"/>
      <c r="J1" s="241"/>
      <c r="K1" s="241"/>
      <c r="L1" s="241"/>
      <c r="M1" s="241"/>
      <c r="N1" s="241"/>
      <c r="O1" s="241"/>
      <c r="P1" s="242"/>
      <c r="Q1" s="242"/>
      <c r="R1" s="243"/>
      <c r="S1" s="241"/>
      <c r="T1" s="241"/>
      <c r="U1" s="241"/>
      <c r="V1" s="241"/>
      <c r="W1" s="241"/>
      <c r="X1" s="241"/>
      <c r="Y1" s="241"/>
      <c r="Z1" s="241"/>
      <c r="AA1" s="241"/>
      <c r="AB1" s="241"/>
      <c r="AC1" s="241"/>
      <c r="AD1" s="241"/>
      <c r="AE1" s="241"/>
      <c r="AF1" s="241"/>
      <c r="AG1" s="241"/>
      <c r="AH1" s="241"/>
      <c r="AI1" s="241"/>
      <c r="AJ1" s="241"/>
      <c r="AK1" s="241"/>
    </row>
    <row r="2" spans="1:37" ht="21" customHeight="1">
      <c r="A2" s="196" t="s">
        <v>399</v>
      </c>
      <c r="B2" s="244"/>
      <c r="C2" s="245"/>
      <c r="D2" s="245"/>
      <c r="E2" s="245"/>
      <c r="F2" s="245"/>
      <c r="G2" s="245"/>
      <c r="H2" s="245"/>
      <c r="I2" s="195"/>
      <c r="J2" s="242"/>
      <c r="K2" s="242"/>
      <c r="L2" s="242"/>
      <c r="M2" s="242"/>
      <c r="N2" s="242"/>
      <c r="O2" s="242"/>
      <c r="P2" s="242"/>
      <c r="Q2" s="242"/>
      <c r="R2" s="243"/>
      <c r="S2" s="241"/>
      <c r="T2" s="241"/>
      <c r="U2" s="241"/>
      <c r="V2" s="241"/>
      <c r="W2" s="241"/>
      <c r="X2" s="241"/>
      <c r="Y2" s="241"/>
      <c r="Z2" s="241"/>
      <c r="AA2" s="241"/>
      <c r="AB2" s="241"/>
      <c r="AC2" s="241"/>
      <c r="AD2" s="241"/>
      <c r="AE2" s="241"/>
      <c r="AF2" s="241"/>
      <c r="AG2" s="241"/>
      <c r="AH2" s="241"/>
      <c r="AI2" s="241"/>
      <c r="AJ2" s="241"/>
      <c r="AK2" s="241"/>
    </row>
    <row r="3" spans="1:37" ht="18.75" customHeight="1">
      <c r="A3" s="191" t="s">
        <v>400</v>
      </c>
      <c r="B3" s="209" t="s">
        <v>401</v>
      </c>
      <c r="C3" s="245"/>
      <c r="D3" s="245"/>
      <c r="E3" s="245"/>
      <c r="F3" s="245"/>
      <c r="G3" s="245"/>
      <c r="H3" s="245"/>
      <c r="I3" s="245"/>
      <c r="J3" s="242"/>
      <c r="K3" s="242"/>
      <c r="L3" s="242"/>
      <c r="M3" s="242"/>
      <c r="N3" s="242"/>
      <c r="O3" s="242"/>
      <c r="P3" s="242"/>
      <c r="Q3" s="242"/>
      <c r="R3" s="243"/>
      <c r="S3" s="241"/>
      <c r="T3" s="241"/>
      <c r="U3" s="241"/>
      <c r="V3" s="241"/>
      <c r="W3" s="241"/>
      <c r="X3" s="241"/>
      <c r="Y3" s="241"/>
      <c r="Z3" s="241"/>
      <c r="AA3" s="241"/>
      <c r="AB3" s="241"/>
      <c r="AC3" s="241"/>
      <c r="AD3" s="241"/>
      <c r="AE3" s="241"/>
      <c r="AF3" s="241"/>
      <c r="AG3" s="241"/>
      <c r="AH3" s="241"/>
      <c r="AI3" s="241"/>
      <c r="AJ3" s="241"/>
      <c r="AK3" s="241"/>
    </row>
    <row r="4" spans="1:37" ht="18.75" customHeight="1">
      <c r="A4" s="191" t="s">
        <v>402</v>
      </c>
      <c r="B4" s="78" t="s">
        <v>403</v>
      </c>
      <c r="C4" s="245"/>
      <c r="D4" s="245"/>
      <c r="E4" s="245"/>
      <c r="F4" s="245"/>
      <c r="G4" s="245"/>
      <c r="H4" s="245"/>
      <c r="I4" s="245"/>
      <c r="J4" s="242"/>
      <c r="K4" s="242"/>
      <c r="L4" s="242"/>
      <c r="M4" s="242"/>
      <c r="N4" s="242"/>
      <c r="O4" s="242"/>
      <c r="P4" s="242"/>
      <c r="Q4" s="242"/>
      <c r="R4" s="243"/>
      <c r="S4" s="241"/>
      <c r="T4" s="241"/>
      <c r="U4" s="241"/>
      <c r="V4" s="241"/>
      <c r="W4" s="241"/>
      <c r="X4" s="241"/>
      <c r="Y4" s="241"/>
      <c r="Z4" s="241"/>
      <c r="AA4" s="241"/>
      <c r="AB4" s="241"/>
      <c r="AC4" s="241"/>
      <c r="AD4" s="241"/>
      <c r="AE4" s="241"/>
      <c r="AF4" s="241"/>
      <c r="AG4" s="241"/>
      <c r="AH4" s="241"/>
      <c r="AI4" s="241"/>
      <c r="AJ4" s="241"/>
      <c r="AK4" s="241"/>
    </row>
    <row r="5" spans="1:37" ht="18.75" customHeight="1">
      <c r="A5" s="242"/>
      <c r="B5" s="246" t="s">
        <v>404</v>
      </c>
      <c r="C5" s="245"/>
      <c r="D5" s="245"/>
      <c r="E5" s="245"/>
      <c r="F5" s="245"/>
      <c r="G5" s="245"/>
      <c r="H5" s="245"/>
      <c r="I5" s="245"/>
      <c r="J5" s="242"/>
      <c r="K5" s="242"/>
      <c r="L5" s="242"/>
      <c r="M5" s="242"/>
      <c r="N5" s="242"/>
      <c r="O5" s="242"/>
      <c r="P5" s="242"/>
      <c r="Q5" s="242"/>
      <c r="R5" s="243"/>
      <c r="S5" s="241"/>
      <c r="T5" s="241"/>
      <c r="U5" s="241"/>
      <c r="V5" s="241"/>
      <c r="W5" s="241"/>
      <c r="X5" s="241"/>
      <c r="Y5" s="241"/>
      <c r="Z5" s="241"/>
      <c r="AA5" s="241"/>
      <c r="AB5" s="241"/>
      <c r="AC5" s="241"/>
      <c r="AD5" s="241"/>
      <c r="AE5" s="241"/>
      <c r="AF5" s="241"/>
      <c r="AG5" s="241"/>
      <c r="AH5" s="241"/>
      <c r="AI5" s="241"/>
      <c r="AJ5" s="241"/>
      <c r="AK5" s="241"/>
    </row>
    <row r="6" spans="1:37" ht="18.75" customHeight="1">
      <c r="A6" s="242"/>
      <c r="B6" s="246" t="s">
        <v>405</v>
      </c>
      <c r="C6" s="245"/>
      <c r="D6" s="245"/>
      <c r="E6" s="245"/>
      <c r="F6" s="245"/>
      <c r="G6" s="245"/>
      <c r="H6" s="245"/>
      <c r="I6" s="245"/>
      <c r="J6" s="242"/>
      <c r="K6" s="242"/>
      <c r="L6" s="242"/>
      <c r="M6" s="242"/>
      <c r="N6" s="242"/>
      <c r="O6" s="242"/>
      <c r="P6" s="242"/>
      <c r="Q6" s="242"/>
      <c r="R6" s="243"/>
      <c r="S6" s="241"/>
      <c r="T6" s="241"/>
      <c r="U6" s="241"/>
      <c r="V6" s="241"/>
      <c r="W6" s="241"/>
      <c r="X6" s="241"/>
      <c r="Y6" s="241"/>
      <c r="Z6" s="241"/>
      <c r="AA6" s="241"/>
      <c r="AB6" s="241"/>
      <c r="AC6" s="241"/>
      <c r="AD6" s="241"/>
      <c r="AE6" s="241"/>
      <c r="AF6" s="241"/>
      <c r="AG6" s="241"/>
      <c r="AH6" s="241"/>
      <c r="AI6" s="241"/>
      <c r="AJ6" s="241"/>
      <c r="AK6" s="241"/>
    </row>
    <row r="7" spans="1:37" ht="18.75" customHeight="1">
      <c r="A7" s="191" t="s">
        <v>406</v>
      </c>
      <c r="B7" s="173" t="s">
        <v>407</v>
      </c>
      <c r="C7" s="78"/>
      <c r="D7" s="78"/>
      <c r="E7" s="78"/>
      <c r="F7" s="78"/>
      <c r="G7" s="78"/>
      <c r="H7" s="78"/>
      <c r="I7" s="78"/>
      <c r="J7" s="242"/>
      <c r="K7" s="242"/>
      <c r="L7" s="242"/>
      <c r="M7" s="242"/>
      <c r="N7" s="242"/>
      <c r="O7" s="242"/>
      <c r="P7" s="242"/>
      <c r="Q7" s="242"/>
      <c r="R7" s="242" t="s">
        <v>408</v>
      </c>
      <c r="S7" s="175" t="s">
        <v>409</v>
      </c>
      <c r="T7" s="241"/>
      <c r="U7" s="241"/>
      <c r="V7" s="241"/>
      <c r="W7" s="241"/>
      <c r="X7" s="241"/>
      <c r="Y7" s="241"/>
      <c r="Z7" s="241"/>
      <c r="AA7" s="241"/>
      <c r="AB7" s="241"/>
      <c r="AC7" s="241"/>
      <c r="AD7" s="241"/>
      <c r="AE7" s="241"/>
      <c r="AF7" s="241"/>
      <c r="AG7" s="241"/>
      <c r="AH7" s="241"/>
      <c r="AI7" s="241"/>
      <c r="AJ7" s="241"/>
      <c r="AK7" s="241"/>
    </row>
    <row r="8" spans="1:37" ht="18.75" customHeight="1">
      <c r="A8" s="191" t="s">
        <v>410</v>
      </c>
      <c r="B8" s="173" t="s">
        <v>411</v>
      </c>
      <c r="C8" s="78"/>
      <c r="D8" s="78"/>
      <c r="E8" s="78"/>
      <c r="F8" s="78"/>
      <c r="G8" s="78"/>
      <c r="H8" s="78"/>
      <c r="I8" s="78"/>
      <c r="J8" s="242"/>
      <c r="K8" s="242"/>
      <c r="L8" s="242"/>
      <c r="M8" s="242"/>
      <c r="N8" s="242"/>
      <c r="O8" s="242"/>
      <c r="P8" s="242"/>
      <c r="Q8" s="242"/>
      <c r="R8" s="242" t="s">
        <v>412</v>
      </c>
      <c r="S8" s="175" t="s">
        <v>413</v>
      </c>
      <c r="T8" s="241"/>
      <c r="U8" s="241"/>
      <c r="V8" s="241"/>
      <c r="W8" s="241"/>
      <c r="X8" s="241"/>
      <c r="Y8" s="241"/>
      <c r="Z8" s="241"/>
      <c r="AA8" s="241"/>
      <c r="AB8" s="241"/>
      <c r="AC8" s="241"/>
      <c r="AD8" s="241"/>
      <c r="AE8" s="241"/>
      <c r="AF8" s="241"/>
      <c r="AG8" s="241"/>
      <c r="AH8" s="241"/>
      <c r="AI8" s="241"/>
      <c r="AJ8" s="241"/>
      <c r="AK8" s="241"/>
    </row>
    <row r="9" spans="1:37" ht="18.75" customHeight="1">
      <c r="A9" s="191" t="s">
        <v>414</v>
      </c>
      <c r="B9" s="173" t="s">
        <v>415</v>
      </c>
      <c r="C9" s="245"/>
      <c r="D9" s="245"/>
      <c r="E9" s="245"/>
      <c r="F9" s="245"/>
      <c r="G9" s="245"/>
      <c r="H9" s="245"/>
      <c r="I9" s="245"/>
      <c r="J9" s="242"/>
      <c r="K9" s="242"/>
      <c r="L9" s="242"/>
      <c r="M9" s="242"/>
      <c r="N9" s="242"/>
      <c r="O9" s="242"/>
      <c r="P9" s="242"/>
      <c r="Q9" s="242"/>
      <c r="R9" s="242" t="s">
        <v>416</v>
      </c>
      <c r="S9" s="175" t="s">
        <v>417</v>
      </c>
      <c r="T9" s="241"/>
      <c r="U9" s="241"/>
      <c r="V9" s="241"/>
      <c r="W9" s="241"/>
      <c r="X9" s="241"/>
      <c r="Y9" s="241"/>
      <c r="Z9" s="241"/>
      <c r="AA9" s="241"/>
      <c r="AB9" s="241"/>
      <c r="AC9" s="241"/>
      <c r="AD9" s="241"/>
      <c r="AE9" s="241"/>
      <c r="AF9" s="241"/>
      <c r="AG9" s="241"/>
      <c r="AH9" s="241"/>
      <c r="AI9" s="241"/>
      <c r="AJ9" s="241"/>
      <c r="AK9" s="241"/>
    </row>
    <row r="10" spans="1:37" ht="18.75" customHeight="1">
      <c r="A10" s="191" t="s">
        <v>418</v>
      </c>
      <c r="B10" s="78" t="s">
        <v>419</v>
      </c>
      <c r="C10" s="242"/>
      <c r="D10" s="242"/>
      <c r="E10" s="242"/>
      <c r="F10" s="242"/>
      <c r="G10" s="242"/>
      <c r="H10" s="242"/>
      <c r="I10" s="242"/>
      <c r="J10" s="242"/>
      <c r="K10" s="242"/>
      <c r="L10" s="242"/>
      <c r="M10" s="242"/>
      <c r="N10" s="242"/>
      <c r="O10" s="242"/>
      <c r="P10" s="242"/>
      <c r="Q10" s="242"/>
      <c r="R10" s="243"/>
      <c r="S10" s="241"/>
      <c r="T10" s="241"/>
      <c r="U10" s="241"/>
      <c r="V10" s="241"/>
      <c r="W10" s="241"/>
      <c r="X10" s="241"/>
      <c r="Y10" s="241"/>
      <c r="Z10" s="241"/>
      <c r="AA10" s="241"/>
      <c r="AB10" s="241"/>
      <c r="AC10" s="241"/>
      <c r="AD10" s="241"/>
      <c r="AE10" s="241"/>
      <c r="AF10" s="241"/>
      <c r="AG10" s="241"/>
      <c r="AH10" s="241"/>
      <c r="AI10" s="241"/>
      <c r="AJ10" s="241"/>
      <c r="AK10" s="241"/>
    </row>
    <row r="11" spans="1:37">
      <c r="A11" s="176"/>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row>
    <row r="12" spans="1:37" s="172" customFormat="1" ht="23.25" customHeight="1">
      <c r="A12" s="471" t="s">
        <v>420</v>
      </c>
      <c r="B12" s="471" t="s">
        <v>421</v>
      </c>
      <c r="C12" s="474" t="s">
        <v>422</v>
      </c>
      <c r="D12" s="474" t="s">
        <v>423</v>
      </c>
      <c r="E12" s="471" t="s">
        <v>424</v>
      </c>
      <c r="F12" s="471" t="s">
        <v>425</v>
      </c>
      <c r="G12" s="477" t="s">
        <v>426</v>
      </c>
      <c r="H12" s="471" t="s">
        <v>427</v>
      </c>
      <c r="I12" s="467" t="s">
        <v>428</v>
      </c>
      <c r="J12" s="460" t="s">
        <v>429</v>
      </c>
      <c r="K12" s="463" t="s">
        <v>430</v>
      </c>
      <c r="L12" s="464"/>
      <c r="M12" s="464"/>
      <c r="N12" s="465"/>
      <c r="O12" s="466" t="s">
        <v>431</v>
      </c>
      <c r="P12" s="177"/>
      <c r="Q12" s="241"/>
      <c r="R12" s="242">
        <v>13485</v>
      </c>
      <c r="S12" s="242" t="s">
        <v>432</v>
      </c>
      <c r="T12" s="242" t="s">
        <v>433</v>
      </c>
      <c r="U12" s="242" t="s">
        <v>434</v>
      </c>
      <c r="V12" s="242"/>
      <c r="W12" s="242"/>
      <c r="X12" s="242"/>
      <c r="Y12" s="242"/>
      <c r="Z12" s="242"/>
      <c r="AA12" s="242"/>
      <c r="AB12" s="242"/>
      <c r="AC12" s="242"/>
      <c r="AD12" s="242"/>
      <c r="AE12" s="242"/>
      <c r="AF12" s="242"/>
      <c r="AG12" s="242"/>
      <c r="AH12" s="242"/>
      <c r="AI12" s="242"/>
      <c r="AJ12" s="242"/>
      <c r="AK12" s="242"/>
    </row>
    <row r="13" spans="1:37" s="172" customFormat="1" ht="22.5" customHeight="1">
      <c r="A13" s="472"/>
      <c r="B13" s="472"/>
      <c r="C13" s="472"/>
      <c r="D13" s="472"/>
      <c r="E13" s="475"/>
      <c r="F13" s="475"/>
      <c r="G13" s="478"/>
      <c r="H13" s="475"/>
      <c r="I13" s="468"/>
      <c r="J13" s="461"/>
      <c r="K13" s="463" t="s">
        <v>435</v>
      </c>
      <c r="L13" s="465"/>
      <c r="M13" s="463" t="s">
        <v>436</v>
      </c>
      <c r="N13" s="465"/>
      <c r="O13" s="466"/>
      <c r="P13" s="177"/>
      <c r="Q13" s="241"/>
      <c r="R13" s="240" t="s">
        <v>437</v>
      </c>
      <c r="S13" s="247" t="s">
        <v>438</v>
      </c>
      <c r="T13" s="240" t="s">
        <v>439</v>
      </c>
      <c r="U13" s="240" t="s">
        <v>440</v>
      </c>
      <c r="V13" s="240" t="s">
        <v>441</v>
      </c>
      <c r="W13" s="240" t="s">
        <v>442</v>
      </c>
      <c r="X13" s="240" t="s">
        <v>443</v>
      </c>
      <c r="Y13" s="240" t="s">
        <v>444</v>
      </c>
      <c r="Z13" s="240" t="s">
        <v>445</v>
      </c>
      <c r="AA13" s="240" t="s">
        <v>446</v>
      </c>
      <c r="AB13" s="240" t="s">
        <v>447</v>
      </c>
      <c r="AC13" s="240" t="s">
        <v>448</v>
      </c>
      <c r="AD13" s="240" t="s">
        <v>449</v>
      </c>
      <c r="AE13" s="240" t="s">
        <v>450</v>
      </c>
      <c r="AF13" s="240" t="s">
        <v>451</v>
      </c>
      <c r="AG13" s="240" t="s">
        <v>452</v>
      </c>
      <c r="AH13" s="240" t="s">
        <v>453</v>
      </c>
      <c r="AI13" s="240" t="s">
        <v>454</v>
      </c>
      <c r="AJ13" s="240" t="s">
        <v>455</v>
      </c>
      <c r="AK13" s="240" t="s">
        <v>456</v>
      </c>
    </row>
    <row r="14" spans="1:37" s="172" customFormat="1" ht="22.5" customHeight="1">
      <c r="A14" s="473"/>
      <c r="B14" s="473"/>
      <c r="C14" s="473"/>
      <c r="D14" s="473"/>
      <c r="E14" s="476"/>
      <c r="F14" s="476"/>
      <c r="G14" s="479"/>
      <c r="H14" s="476"/>
      <c r="I14" s="469"/>
      <c r="J14" s="462"/>
      <c r="K14" s="197" t="s">
        <v>457</v>
      </c>
      <c r="L14" s="198" t="s">
        <v>458</v>
      </c>
      <c r="M14" s="197" t="s">
        <v>457</v>
      </c>
      <c r="N14" s="198" t="s">
        <v>458</v>
      </c>
      <c r="O14" s="466"/>
      <c r="P14" s="177"/>
      <c r="Q14" s="241"/>
      <c r="R14" s="242" t="s">
        <v>459</v>
      </c>
      <c r="S14" s="242" t="s">
        <v>432</v>
      </c>
      <c r="T14" s="242" t="s">
        <v>460</v>
      </c>
      <c r="U14" s="242" t="s">
        <v>461</v>
      </c>
      <c r="V14" s="242" t="s">
        <v>462</v>
      </c>
      <c r="W14" s="242"/>
      <c r="X14" s="242"/>
      <c r="Y14" s="242"/>
      <c r="Z14" s="242"/>
      <c r="AA14" s="242"/>
      <c r="AB14" s="242"/>
      <c r="AC14" s="242"/>
      <c r="AD14" s="242"/>
      <c r="AE14" s="242"/>
      <c r="AF14" s="242"/>
      <c r="AG14" s="242"/>
      <c r="AH14" s="242"/>
      <c r="AI14" s="242"/>
      <c r="AJ14" s="242"/>
      <c r="AK14" s="242"/>
    </row>
    <row r="15" spans="1:37" s="172" customFormat="1" ht="25.5" customHeight="1" thickBot="1">
      <c r="A15" s="199" t="s">
        <v>463</v>
      </c>
      <c r="B15" s="199" t="s">
        <v>464</v>
      </c>
      <c r="C15" s="200" t="s">
        <v>465</v>
      </c>
      <c r="D15" s="200" t="s">
        <v>466</v>
      </c>
      <c r="E15" s="199" t="s">
        <v>467</v>
      </c>
      <c r="F15" s="199">
        <v>222</v>
      </c>
      <c r="G15" s="199" t="s">
        <v>468</v>
      </c>
      <c r="H15" s="219" t="s">
        <v>469</v>
      </c>
      <c r="I15" s="199" t="s">
        <v>470</v>
      </c>
      <c r="J15" s="201" t="s">
        <v>468</v>
      </c>
      <c r="K15" s="220" t="s">
        <v>471</v>
      </c>
      <c r="L15" s="202">
        <v>43586</v>
      </c>
      <c r="M15" s="220" t="s">
        <v>465</v>
      </c>
      <c r="N15" s="202">
        <v>43586</v>
      </c>
      <c r="O15" s="203" t="s">
        <v>472</v>
      </c>
      <c r="P15" s="178"/>
      <c r="Q15" s="241"/>
      <c r="R15" s="242" t="s">
        <v>473</v>
      </c>
      <c r="S15" s="242" t="s">
        <v>432</v>
      </c>
      <c r="T15" s="242" t="s">
        <v>433</v>
      </c>
      <c r="U15" s="242" t="s">
        <v>434</v>
      </c>
      <c r="V15" s="242"/>
      <c r="W15" s="242"/>
      <c r="X15" s="242"/>
      <c r="Y15" s="242"/>
      <c r="Z15" s="242"/>
      <c r="AA15" s="242"/>
      <c r="AB15" s="242"/>
      <c r="AC15" s="242"/>
      <c r="AD15" s="242"/>
      <c r="AE15" s="242"/>
      <c r="AF15" s="242"/>
      <c r="AG15" s="242"/>
      <c r="AH15" s="242"/>
      <c r="AI15" s="242"/>
      <c r="AJ15" s="242"/>
      <c r="AK15" s="242"/>
    </row>
    <row r="16" spans="1:37" ht="37.5" customHeight="1" thickTop="1">
      <c r="A16" s="179" t="s">
        <v>474</v>
      </c>
      <c r="B16" s="226" t="s">
        <v>475</v>
      </c>
      <c r="C16" s="181" t="str">
        <f>お客様情報!C6</f>
        <v>製造販売業者名を業許可通りに記入</v>
      </c>
      <c r="D16" s="181" t="str">
        <f>お客様情報!E10</f>
        <v>製造販売業者住所を業許可通りに記入</v>
      </c>
      <c r="E16" s="182" t="str">
        <f>お客様情報!C8</f>
        <v>製造販売業許可番号を記入(半角)</v>
      </c>
      <c r="F16" s="183"/>
      <c r="G16" s="180" t="s">
        <v>432</v>
      </c>
      <c r="H16" s="184"/>
      <c r="I16" s="183" t="s">
        <v>432</v>
      </c>
      <c r="J16" s="183" t="s">
        <v>432</v>
      </c>
      <c r="K16" s="184"/>
      <c r="L16" s="185"/>
      <c r="M16" s="184"/>
      <c r="N16" s="185"/>
      <c r="O16" s="185"/>
      <c r="P16" s="186"/>
      <c r="Q16" s="242"/>
      <c r="R16" s="242"/>
      <c r="S16" s="242" t="s">
        <v>432</v>
      </c>
      <c r="T16" s="242" t="s">
        <v>433</v>
      </c>
      <c r="U16" s="242" t="s">
        <v>434</v>
      </c>
      <c r="V16" s="242"/>
      <c r="W16" s="242"/>
      <c r="X16" s="242"/>
      <c r="Y16" s="242"/>
      <c r="Z16" s="242"/>
      <c r="AA16" s="242"/>
      <c r="AB16" s="242"/>
      <c r="AC16" s="242"/>
      <c r="AD16" s="242"/>
      <c r="AE16" s="242"/>
      <c r="AF16" s="242"/>
      <c r="AG16" s="242"/>
      <c r="AH16" s="242"/>
      <c r="AI16" s="242"/>
      <c r="AJ16" s="242"/>
      <c r="AK16" s="242"/>
    </row>
    <row r="17" spans="1:21" ht="37.5" customHeight="1">
      <c r="A17" s="187" t="s">
        <v>21</v>
      </c>
      <c r="B17" s="226" t="s">
        <v>475</v>
      </c>
      <c r="C17" s="181" t="str">
        <f>お客様情報!C19</f>
        <v>選任製造販売業者である場合、ご記入下さい</v>
      </c>
      <c r="D17" s="181" t="str">
        <f>お客様情報!C20</f>
        <v>選任製造販売業者である場合、ご記入下さい</v>
      </c>
      <c r="E17" s="227" t="s">
        <v>475</v>
      </c>
      <c r="F17" s="183"/>
      <c r="G17" s="183" t="s">
        <v>432</v>
      </c>
      <c r="H17" s="184"/>
      <c r="I17" s="183" t="s">
        <v>432</v>
      </c>
      <c r="J17" s="183" t="s">
        <v>432</v>
      </c>
      <c r="K17" s="184"/>
      <c r="L17" s="188"/>
      <c r="M17" s="184"/>
      <c r="N17" s="188"/>
      <c r="O17" s="185"/>
      <c r="P17" s="186"/>
      <c r="Q17" s="242"/>
      <c r="R17" s="242"/>
      <c r="S17" s="242" t="s">
        <v>432</v>
      </c>
      <c r="T17" s="242" t="s">
        <v>433</v>
      </c>
      <c r="U17" s="242" t="s">
        <v>434</v>
      </c>
    </row>
    <row r="18" spans="1:21" ht="37.5" customHeight="1">
      <c r="A18" s="189" t="s">
        <v>50</v>
      </c>
      <c r="B18" s="184"/>
      <c r="C18" s="190" t="s">
        <v>476</v>
      </c>
      <c r="D18" s="190" t="s">
        <v>477</v>
      </c>
      <c r="E18" s="190" t="s">
        <v>478</v>
      </c>
      <c r="F18" s="183"/>
      <c r="G18" s="183" t="s">
        <v>432</v>
      </c>
      <c r="H18" s="184"/>
      <c r="I18" s="183" t="s">
        <v>432</v>
      </c>
      <c r="J18" s="183" t="s">
        <v>432</v>
      </c>
      <c r="K18" s="184"/>
      <c r="L18" s="185"/>
      <c r="M18" s="184"/>
      <c r="N18" s="185"/>
      <c r="O18" s="185"/>
      <c r="P18" s="186"/>
      <c r="Q18" s="242"/>
      <c r="R18" s="242"/>
      <c r="S18" s="242" t="s">
        <v>432</v>
      </c>
      <c r="T18" s="242" t="s">
        <v>433</v>
      </c>
      <c r="U18" s="242" t="s">
        <v>434</v>
      </c>
    </row>
    <row r="19" spans="1:21" ht="37.5" customHeight="1">
      <c r="A19" s="189" t="s">
        <v>51</v>
      </c>
      <c r="B19" s="184"/>
      <c r="C19" s="190" t="s">
        <v>476</v>
      </c>
      <c r="D19" s="190" t="s">
        <v>477</v>
      </c>
      <c r="E19" s="190" t="s">
        <v>478</v>
      </c>
      <c r="F19" s="183"/>
      <c r="G19" s="183" t="s">
        <v>432</v>
      </c>
      <c r="H19" s="184"/>
      <c r="I19" s="183" t="s">
        <v>432</v>
      </c>
      <c r="J19" s="183" t="s">
        <v>432</v>
      </c>
      <c r="K19" s="184"/>
      <c r="L19" s="185"/>
      <c r="M19" s="184"/>
      <c r="N19" s="185"/>
      <c r="O19" s="185"/>
      <c r="P19" s="186"/>
      <c r="Q19" s="242"/>
      <c r="R19" s="242"/>
      <c r="S19" s="242" t="s">
        <v>432</v>
      </c>
      <c r="T19" s="242" t="s">
        <v>433</v>
      </c>
      <c r="U19" s="242" t="s">
        <v>434</v>
      </c>
    </row>
    <row r="20" spans="1:21" ht="37.5" customHeight="1">
      <c r="A20" s="189" t="s">
        <v>52</v>
      </c>
      <c r="B20" s="184"/>
      <c r="C20" s="190" t="s">
        <v>476</v>
      </c>
      <c r="D20" s="190" t="s">
        <v>477</v>
      </c>
      <c r="E20" s="190" t="s">
        <v>478</v>
      </c>
      <c r="F20" s="183"/>
      <c r="G20" s="183" t="s">
        <v>432</v>
      </c>
      <c r="H20" s="184"/>
      <c r="I20" s="183" t="s">
        <v>432</v>
      </c>
      <c r="J20" s="183" t="s">
        <v>432</v>
      </c>
      <c r="K20" s="184"/>
      <c r="L20" s="185"/>
      <c r="M20" s="184"/>
      <c r="N20" s="185"/>
      <c r="O20" s="185"/>
      <c r="P20" s="186"/>
      <c r="Q20" s="242"/>
      <c r="R20" s="242"/>
      <c r="S20" s="242" t="s">
        <v>432</v>
      </c>
      <c r="T20" s="242" t="s">
        <v>433</v>
      </c>
      <c r="U20" s="242" t="s">
        <v>434</v>
      </c>
    </row>
    <row r="21" spans="1:21" ht="37.5" customHeight="1">
      <c r="A21" s="189" t="s">
        <v>53</v>
      </c>
      <c r="B21" s="184"/>
      <c r="C21" s="190" t="s">
        <v>476</v>
      </c>
      <c r="D21" s="190" t="s">
        <v>477</v>
      </c>
      <c r="E21" s="190" t="s">
        <v>478</v>
      </c>
      <c r="F21" s="183"/>
      <c r="G21" s="183" t="s">
        <v>432</v>
      </c>
      <c r="H21" s="184"/>
      <c r="I21" s="183" t="s">
        <v>432</v>
      </c>
      <c r="J21" s="183" t="s">
        <v>432</v>
      </c>
      <c r="K21" s="184"/>
      <c r="L21" s="185"/>
      <c r="M21" s="184"/>
      <c r="N21" s="185"/>
      <c r="O21" s="185"/>
      <c r="P21" s="186"/>
      <c r="Q21" s="242"/>
      <c r="R21" s="242"/>
      <c r="S21" s="242" t="s">
        <v>432</v>
      </c>
      <c r="T21" s="242" t="s">
        <v>433</v>
      </c>
      <c r="U21" s="242" t="s">
        <v>434</v>
      </c>
    </row>
    <row r="22" spans="1:21" ht="37.5" customHeight="1">
      <c r="A22" s="189" t="s">
        <v>54</v>
      </c>
      <c r="B22" s="184"/>
      <c r="C22" s="190" t="s">
        <v>476</v>
      </c>
      <c r="D22" s="190" t="s">
        <v>477</v>
      </c>
      <c r="E22" s="190" t="s">
        <v>478</v>
      </c>
      <c r="F22" s="183"/>
      <c r="G22" s="183" t="s">
        <v>432</v>
      </c>
      <c r="H22" s="184"/>
      <c r="I22" s="183" t="s">
        <v>432</v>
      </c>
      <c r="J22" s="183" t="s">
        <v>432</v>
      </c>
      <c r="K22" s="184"/>
      <c r="L22" s="185"/>
      <c r="M22" s="184"/>
      <c r="N22" s="185"/>
      <c r="O22" s="185"/>
      <c r="P22" s="186"/>
      <c r="Q22" s="242"/>
      <c r="R22" s="242"/>
      <c r="S22" s="242" t="s">
        <v>432</v>
      </c>
      <c r="T22" s="242" t="s">
        <v>433</v>
      </c>
      <c r="U22" s="242" t="s">
        <v>434</v>
      </c>
    </row>
    <row r="23" spans="1:21" ht="37.5" customHeight="1">
      <c r="A23" s="189" t="s">
        <v>55</v>
      </c>
      <c r="B23" s="184"/>
      <c r="C23" s="190" t="s">
        <v>476</v>
      </c>
      <c r="D23" s="190" t="s">
        <v>477</v>
      </c>
      <c r="E23" s="190" t="s">
        <v>478</v>
      </c>
      <c r="F23" s="183"/>
      <c r="G23" s="183" t="s">
        <v>432</v>
      </c>
      <c r="H23" s="184"/>
      <c r="I23" s="183" t="s">
        <v>432</v>
      </c>
      <c r="J23" s="183" t="s">
        <v>432</v>
      </c>
      <c r="K23" s="184"/>
      <c r="L23" s="185"/>
      <c r="M23" s="184"/>
      <c r="N23" s="185"/>
      <c r="O23" s="185"/>
      <c r="P23" s="186"/>
      <c r="Q23" s="242"/>
      <c r="R23" s="242"/>
      <c r="S23" s="242" t="s">
        <v>432</v>
      </c>
      <c r="T23" s="242" t="s">
        <v>433</v>
      </c>
      <c r="U23" s="242" t="s">
        <v>434</v>
      </c>
    </row>
    <row r="24" spans="1:21" ht="37.5" customHeight="1">
      <c r="A24" s="189" t="s">
        <v>56</v>
      </c>
      <c r="B24" s="184"/>
      <c r="C24" s="190" t="s">
        <v>476</v>
      </c>
      <c r="D24" s="190" t="s">
        <v>477</v>
      </c>
      <c r="E24" s="190" t="s">
        <v>478</v>
      </c>
      <c r="F24" s="183"/>
      <c r="G24" s="183" t="s">
        <v>432</v>
      </c>
      <c r="H24" s="184"/>
      <c r="I24" s="183" t="s">
        <v>432</v>
      </c>
      <c r="J24" s="183" t="s">
        <v>432</v>
      </c>
      <c r="K24" s="184"/>
      <c r="L24" s="185"/>
      <c r="M24" s="184"/>
      <c r="N24" s="185"/>
      <c r="O24" s="185"/>
      <c r="P24" s="186"/>
      <c r="Q24" s="242"/>
      <c r="R24" s="242"/>
      <c r="S24" s="242" t="s">
        <v>432</v>
      </c>
      <c r="T24" s="242" t="s">
        <v>433</v>
      </c>
      <c r="U24" s="242" t="s">
        <v>434</v>
      </c>
    </row>
    <row r="25" spans="1:21" ht="37.5" customHeight="1">
      <c r="A25" s="189" t="s">
        <v>57</v>
      </c>
      <c r="B25" s="184"/>
      <c r="C25" s="190" t="s">
        <v>476</v>
      </c>
      <c r="D25" s="190" t="s">
        <v>477</v>
      </c>
      <c r="E25" s="190" t="s">
        <v>478</v>
      </c>
      <c r="F25" s="183"/>
      <c r="G25" s="183" t="s">
        <v>432</v>
      </c>
      <c r="H25" s="184"/>
      <c r="I25" s="183" t="s">
        <v>432</v>
      </c>
      <c r="J25" s="183" t="s">
        <v>432</v>
      </c>
      <c r="K25" s="184"/>
      <c r="L25" s="185"/>
      <c r="M25" s="184"/>
      <c r="N25" s="185"/>
      <c r="O25" s="185"/>
      <c r="P25" s="186"/>
      <c r="Q25" s="242"/>
      <c r="R25" s="242"/>
      <c r="S25" s="242" t="s">
        <v>432</v>
      </c>
      <c r="T25" s="242" t="s">
        <v>433</v>
      </c>
      <c r="U25" s="242" t="s">
        <v>434</v>
      </c>
    </row>
    <row r="26" spans="1:21" ht="37.5" customHeight="1">
      <c r="A26" s="189" t="s">
        <v>58</v>
      </c>
      <c r="B26" s="184"/>
      <c r="C26" s="190" t="s">
        <v>476</v>
      </c>
      <c r="D26" s="190" t="s">
        <v>477</v>
      </c>
      <c r="E26" s="190" t="s">
        <v>478</v>
      </c>
      <c r="F26" s="183"/>
      <c r="G26" s="183" t="s">
        <v>432</v>
      </c>
      <c r="H26" s="184"/>
      <c r="I26" s="183" t="s">
        <v>432</v>
      </c>
      <c r="J26" s="183" t="s">
        <v>432</v>
      </c>
      <c r="K26" s="184"/>
      <c r="L26" s="185"/>
      <c r="M26" s="184"/>
      <c r="N26" s="185"/>
      <c r="O26" s="185"/>
      <c r="P26" s="186"/>
      <c r="Q26" s="242"/>
      <c r="R26" s="242"/>
      <c r="S26" s="242" t="s">
        <v>432</v>
      </c>
      <c r="T26" s="242" t="s">
        <v>433</v>
      </c>
      <c r="U26" s="242" t="s">
        <v>434</v>
      </c>
    </row>
    <row r="27" spans="1:21" ht="37.5" customHeight="1">
      <c r="A27" s="189" t="s">
        <v>59</v>
      </c>
      <c r="B27" s="184"/>
      <c r="C27" s="190" t="s">
        <v>476</v>
      </c>
      <c r="D27" s="190" t="s">
        <v>477</v>
      </c>
      <c r="E27" s="190" t="s">
        <v>478</v>
      </c>
      <c r="F27" s="183"/>
      <c r="G27" s="183" t="s">
        <v>432</v>
      </c>
      <c r="H27" s="184"/>
      <c r="I27" s="183" t="s">
        <v>432</v>
      </c>
      <c r="J27" s="183" t="s">
        <v>432</v>
      </c>
      <c r="K27" s="184"/>
      <c r="L27" s="185"/>
      <c r="M27" s="184"/>
      <c r="N27" s="185"/>
      <c r="O27" s="185"/>
      <c r="P27" s="186"/>
      <c r="Q27" s="242"/>
      <c r="R27" s="242"/>
      <c r="S27" s="242" t="s">
        <v>432</v>
      </c>
      <c r="T27" s="242" t="s">
        <v>433</v>
      </c>
      <c r="U27" s="242" t="s">
        <v>434</v>
      </c>
    </row>
    <row r="28" spans="1:21" ht="37.5" customHeight="1">
      <c r="A28" s="189" t="s">
        <v>60</v>
      </c>
      <c r="B28" s="184"/>
      <c r="C28" s="190" t="s">
        <v>476</v>
      </c>
      <c r="D28" s="190" t="s">
        <v>477</v>
      </c>
      <c r="E28" s="190" t="s">
        <v>478</v>
      </c>
      <c r="F28" s="183"/>
      <c r="G28" s="183" t="s">
        <v>432</v>
      </c>
      <c r="H28" s="184"/>
      <c r="I28" s="183" t="s">
        <v>432</v>
      </c>
      <c r="J28" s="183" t="s">
        <v>432</v>
      </c>
      <c r="K28" s="184"/>
      <c r="L28" s="185"/>
      <c r="M28" s="184"/>
      <c r="N28" s="185"/>
      <c r="O28" s="185"/>
      <c r="P28" s="186"/>
      <c r="Q28" s="242"/>
      <c r="R28" s="242"/>
      <c r="S28" s="242" t="s">
        <v>432</v>
      </c>
      <c r="T28" s="242" t="s">
        <v>433</v>
      </c>
      <c r="U28" s="242" t="s">
        <v>434</v>
      </c>
    </row>
    <row r="29" spans="1:21" ht="37.5" customHeight="1">
      <c r="A29" s="189" t="s">
        <v>61</v>
      </c>
      <c r="B29" s="184"/>
      <c r="C29" s="190" t="s">
        <v>476</v>
      </c>
      <c r="D29" s="190" t="s">
        <v>477</v>
      </c>
      <c r="E29" s="190" t="s">
        <v>478</v>
      </c>
      <c r="F29" s="183"/>
      <c r="G29" s="183" t="s">
        <v>432</v>
      </c>
      <c r="H29" s="184"/>
      <c r="I29" s="183" t="s">
        <v>432</v>
      </c>
      <c r="J29" s="183" t="s">
        <v>432</v>
      </c>
      <c r="K29" s="184"/>
      <c r="L29" s="185"/>
      <c r="M29" s="184"/>
      <c r="N29" s="185"/>
      <c r="O29" s="185"/>
      <c r="P29" s="186"/>
      <c r="Q29" s="242"/>
      <c r="R29" s="242"/>
      <c r="S29" s="242" t="s">
        <v>432</v>
      </c>
      <c r="T29" s="242" t="s">
        <v>433</v>
      </c>
      <c r="U29" s="242" t="s">
        <v>434</v>
      </c>
    </row>
    <row r="30" spans="1:21" ht="37.5" customHeight="1">
      <c r="A30" s="189" t="s">
        <v>62</v>
      </c>
      <c r="B30" s="184"/>
      <c r="C30" s="190" t="s">
        <v>476</v>
      </c>
      <c r="D30" s="190" t="s">
        <v>477</v>
      </c>
      <c r="E30" s="190" t="s">
        <v>478</v>
      </c>
      <c r="F30" s="183"/>
      <c r="G30" s="183" t="s">
        <v>432</v>
      </c>
      <c r="H30" s="184"/>
      <c r="I30" s="183" t="s">
        <v>432</v>
      </c>
      <c r="J30" s="183" t="s">
        <v>432</v>
      </c>
      <c r="K30" s="184"/>
      <c r="L30" s="185"/>
      <c r="M30" s="184"/>
      <c r="N30" s="185"/>
      <c r="O30" s="185"/>
      <c r="P30" s="186"/>
      <c r="Q30" s="242"/>
      <c r="R30" s="242"/>
      <c r="S30" s="242" t="s">
        <v>432</v>
      </c>
      <c r="T30" s="242" t="s">
        <v>433</v>
      </c>
      <c r="U30" s="242" t="s">
        <v>434</v>
      </c>
    </row>
    <row r="31" spans="1:21" ht="37.5" customHeight="1">
      <c r="A31" s="189" t="s">
        <v>63</v>
      </c>
      <c r="B31" s="184"/>
      <c r="C31" s="190" t="s">
        <v>476</v>
      </c>
      <c r="D31" s="190" t="s">
        <v>477</v>
      </c>
      <c r="E31" s="190" t="s">
        <v>478</v>
      </c>
      <c r="F31" s="183"/>
      <c r="G31" s="183" t="s">
        <v>432</v>
      </c>
      <c r="H31" s="184"/>
      <c r="I31" s="183" t="s">
        <v>432</v>
      </c>
      <c r="J31" s="183" t="s">
        <v>432</v>
      </c>
      <c r="K31" s="184"/>
      <c r="L31" s="185"/>
      <c r="M31" s="184"/>
      <c r="N31" s="185"/>
      <c r="O31" s="185"/>
      <c r="P31" s="186"/>
      <c r="Q31" s="242"/>
      <c r="R31" s="242"/>
      <c r="S31" s="242" t="s">
        <v>432</v>
      </c>
      <c r="T31" s="242" t="s">
        <v>433</v>
      </c>
      <c r="U31" s="242" t="s">
        <v>434</v>
      </c>
    </row>
    <row r="32" spans="1:21" ht="37.5" customHeight="1">
      <c r="A32" s="189" t="s">
        <v>64</v>
      </c>
      <c r="B32" s="184"/>
      <c r="C32" s="190" t="s">
        <v>476</v>
      </c>
      <c r="D32" s="190" t="s">
        <v>477</v>
      </c>
      <c r="E32" s="190" t="s">
        <v>478</v>
      </c>
      <c r="F32" s="183"/>
      <c r="G32" s="183" t="s">
        <v>432</v>
      </c>
      <c r="H32" s="184"/>
      <c r="I32" s="183" t="s">
        <v>432</v>
      </c>
      <c r="J32" s="183" t="s">
        <v>432</v>
      </c>
      <c r="K32" s="184"/>
      <c r="L32" s="185"/>
      <c r="M32" s="184"/>
      <c r="N32" s="185"/>
      <c r="O32" s="185"/>
      <c r="P32" s="186"/>
      <c r="Q32" s="242"/>
      <c r="R32" s="242"/>
      <c r="S32" s="242" t="s">
        <v>432</v>
      </c>
      <c r="T32" s="242" t="s">
        <v>433</v>
      </c>
      <c r="U32" s="242" t="s">
        <v>434</v>
      </c>
    </row>
    <row r="33" spans="1:26" ht="37.5" customHeight="1">
      <c r="A33" s="189" t="s">
        <v>65</v>
      </c>
      <c r="B33" s="184"/>
      <c r="C33" s="190" t="s">
        <v>476</v>
      </c>
      <c r="D33" s="190" t="s">
        <v>477</v>
      </c>
      <c r="E33" s="190" t="s">
        <v>478</v>
      </c>
      <c r="F33" s="183"/>
      <c r="G33" s="183" t="s">
        <v>432</v>
      </c>
      <c r="H33" s="184"/>
      <c r="I33" s="183" t="s">
        <v>432</v>
      </c>
      <c r="J33" s="183" t="s">
        <v>432</v>
      </c>
      <c r="K33" s="184"/>
      <c r="L33" s="185"/>
      <c r="M33" s="184"/>
      <c r="N33" s="185"/>
      <c r="O33" s="185"/>
      <c r="P33" s="186"/>
      <c r="Q33" s="242"/>
      <c r="R33" s="242"/>
      <c r="S33" s="242" t="s">
        <v>432</v>
      </c>
      <c r="T33" s="242" t="s">
        <v>433</v>
      </c>
      <c r="U33" s="242" t="s">
        <v>434</v>
      </c>
      <c r="V33" s="242"/>
      <c r="W33" s="242"/>
      <c r="X33" s="242"/>
      <c r="Y33" s="242"/>
      <c r="Z33" s="242"/>
    </row>
    <row r="34" spans="1:26" ht="37.5" customHeight="1">
      <c r="A34" s="189" t="s">
        <v>66</v>
      </c>
      <c r="B34" s="184"/>
      <c r="C34" s="190" t="s">
        <v>476</v>
      </c>
      <c r="D34" s="190" t="s">
        <v>477</v>
      </c>
      <c r="E34" s="190" t="s">
        <v>478</v>
      </c>
      <c r="F34" s="183"/>
      <c r="G34" s="183" t="s">
        <v>432</v>
      </c>
      <c r="H34" s="184"/>
      <c r="I34" s="183" t="s">
        <v>432</v>
      </c>
      <c r="J34" s="183" t="s">
        <v>432</v>
      </c>
      <c r="K34" s="184"/>
      <c r="L34" s="185"/>
      <c r="M34" s="184"/>
      <c r="N34" s="185"/>
      <c r="O34" s="185"/>
      <c r="P34" s="186"/>
      <c r="Q34" s="242"/>
      <c r="R34" s="242"/>
      <c r="S34" s="242" t="s">
        <v>432</v>
      </c>
      <c r="T34" s="242" t="s">
        <v>433</v>
      </c>
      <c r="U34" s="242" t="s">
        <v>434</v>
      </c>
      <c r="V34" s="242"/>
      <c r="W34" s="242"/>
      <c r="X34" s="242"/>
      <c r="Y34" s="242"/>
      <c r="Z34" s="242"/>
    </row>
    <row r="35" spans="1:26" ht="37.5" customHeight="1">
      <c r="A35" s="189" t="s">
        <v>67</v>
      </c>
      <c r="B35" s="184"/>
      <c r="C35" s="190" t="s">
        <v>476</v>
      </c>
      <c r="D35" s="190" t="s">
        <v>477</v>
      </c>
      <c r="E35" s="190" t="s">
        <v>478</v>
      </c>
      <c r="F35" s="183"/>
      <c r="G35" s="183" t="s">
        <v>432</v>
      </c>
      <c r="H35" s="184"/>
      <c r="I35" s="183" t="s">
        <v>432</v>
      </c>
      <c r="J35" s="183" t="s">
        <v>432</v>
      </c>
      <c r="K35" s="184"/>
      <c r="L35" s="185"/>
      <c r="M35" s="184"/>
      <c r="N35" s="185"/>
      <c r="O35" s="185"/>
      <c r="P35" s="186"/>
      <c r="Q35" s="242"/>
      <c r="R35" s="242"/>
      <c r="S35" s="242" t="s">
        <v>432</v>
      </c>
      <c r="T35" s="242" t="s">
        <v>433</v>
      </c>
      <c r="U35" s="242" t="s">
        <v>434</v>
      </c>
      <c r="V35" s="242"/>
      <c r="W35" s="242"/>
      <c r="X35" s="242"/>
      <c r="Y35" s="242"/>
      <c r="Z35" s="242"/>
    </row>
    <row r="36" spans="1:26" ht="37.5" customHeight="1">
      <c r="A36" s="189" t="s">
        <v>68</v>
      </c>
      <c r="B36" s="184"/>
      <c r="C36" s="190" t="s">
        <v>476</v>
      </c>
      <c r="D36" s="190" t="s">
        <v>477</v>
      </c>
      <c r="E36" s="190" t="s">
        <v>478</v>
      </c>
      <c r="F36" s="183"/>
      <c r="G36" s="183" t="s">
        <v>432</v>
      </c>
      <c r="H36" s="184"/>
      <c r="I36" s="183" t="s">
        <v>432</v>
      </c>
      <c r="J36" s="183" t="s">
        <v>432</v>
      </c>
      <c r="K36" s="184"/>
      <c r="L36" s="185"/>
      <c r="M36" s="184"/>
      <c r="N36" s="185"/>
      <c r="O36" s="185"/>
      <c r="P36" s="186"/>
      <c r="Q36" s="242"/>
      <c r="R36" s="242"/>
      <c r="S36" s="242" t="s">
        <v>432</v>
      </c>
      <c r="T36" s="242" t="s">
        <v>433</v>
      </c>
      <c r="U36" s="242" t="s">
        <v>434</v>
      </c>
      <c r="V36" s="242"/>
      <c r="W36" s="242"/>
      <c r="X36" s="242"/>
      <c r="Y36" s="242"/>
      <c r="Z36" s="242"/>
    </row>
    <row r="37" spans="1:26" ht="37.5" customHeight="1">
      <c r="A37" s="189" t="s">
        <v>69</v>
      </c>
      <c r="B37" s="184"/>
      <c r="C37" s="190" t="s">
        <v>476</v>
      </c>
      <c r="D37" s="190" t="s">
        <v>477</v>
      </c>
      <c r="E37" s="190" t="s">
        <v>478</v>
      </c>
      <c r="F37" s="183"/>
      <c r="G37" s="183" t="s">
        <v>432</v>
      </c>
      <c r="H37" s="184"/>
      <c r="I37" s="183" t="s">
        <v>432</v>
      </c>
      <c r="J37" s="183" t="s">
        <v>432</v>
      </c>
      <c r="K37" s="184"/>
      <c r="L37" s="185"/>
      <c r="M37" s="184"/>
      <c r="N37" s="185"/>
      <c r="O37" s="185"/>
      <c r="P37" s="186"/>
      <c r="Q37" s="242"/>
      <c r="R37" s="242"/>
      <c r="S37" s="242" t="s">
        <v>432</v>
      </c>
      <c r="T37" s="242" t="s">
        <v>433</v>
      </c>
      <c r="U37" s="242" t="s">
        <v>434</v>
      </c>
      <c r="V37" s="242"/>
      <c r="W37" s="242"/>
      <c r="X37" s="242"/>
      <c r="Y37" s="242"/>
      <c r="Z37" s="242"/>
    </row>
    <row r="38" spans="1:26" ht="37.5" customHeight="1">
      <c r="A38" s="189" t="s">
        <v>70</v>
      </c>
      <c r="B38" s="184"/>
      <c r="C38" s="190" t="s">
        <v>476</v>
      </c>
      <c r="D38" s="190" t="s">
        <v>477</v>
      </c>
      <c r="E38" s="190" t="s">
        <v>478</v>
      </c>
      <c r="F38" s="183"/>
      <c r="G38" s="183" t="s">
        <v>432</v>
      </c>
      <c r="H38" s="184"/>
      <c r="I38" s="183" t="s">
        <v>432</v>
      </c>
      <c r="J38" s="183" t="s">
        <v>432</v>
      </c>
      <c r="K38" s="184"/>
      <c r="L38" s="185"/>
      <c r="M38" s="184"/>
      <c r="N38" s="185"/>
      <c r="O38" s="185"/>
      <c r="P38" s="186"/>
      <c r="Q38" s="242"/>
      <c r="R38" s="242"/>
      <c r="S38" s="242" t="s">
        <v>432</v>
      </c>
      <c r="T38" s="242" t="s">
        <v>433</v>
      </c>
      <c r="U38" s="242" t="s">
        <v>434</v>
      </c>
      <c r="V38" s="242"/>
      <c r="W38" s="242"/>
      <c r="X38" s="242"/>
      <c r="Y38" s="242"/>
      <c r="Z38" s="242"/>
    </row>
    <row r="39" spans="1:26" ht="37.5" customHeight="1">
      <c r="A39" s="189" t="s">
        <v>71</v>
      </c>
      <c r="B39" s="184"/>
      <c r="C39" s="190" t="s">
        <v>476</v>
      </c>
      <c r="D39" s="190" t="s">
        <v>477</v>
      </c>
      <c r="E39" s="190" t="s">
        <v>478</v>
      </c>
      <c r="F39" s="183"/>
      <c r="G39" s="183" t="s">
        <v>432</v>
      </c>
      <c r="H39" s="184"/>
      <c r="I39" s="183" t="s">
        <v>432</v>
      </c>
      <c r="J39" s="183" t="s">
        <v>432</v>
      </c>
      <c r="K39" s="184"/>
      <c r="L39" s="185"/>
      <c r="M39" s="184"/>
      <c r="N39" s="185"/>
      <c r="O39" s="185"/>
      <c r="P39" s="186"/>
      <c r="Q39" s="242"/>
      <c r="R39" s="242"/>
      <c r="S39" s="242" t="s">
        <v>432</v>
      </c>
      <c r="T39" s="242" t="s">
        <v>433</v>
      </c>
      <c r="U39" s="242" t="s">
        <v>434</v>
      </c>
      <c r="V39" s="242"/>
      <c r="W39" s="242"/>
      <c r="X39" s="242"/>
      <c r="Y39" s="242"/>
      <c r="Z39" s="242"/>
    </row>
    <row r="40" spans="1:26" ht="37.5" customHeight="1">
      <c r="A40" s="189" t="s">
        <v>72</v>
      </c>
      <c r="B40" s="184"/>
      <c r="C40" s="190" t="s">
        <v>476</v>
      </c>
      <c r="D40" s="190" t="s">
        <v>477</v>
      </c>
      <c r="E40" s="190" t="s">
        <v>478</v>
      </c>
      <c r="F40" s="183"/>
      <c r="G40" s="183" t="s">
        <v>432</v>
      </c>
      <c r="H40" s="184"/>
      <c r="I40" s="183" t="s">
        <v>432</v>
      </c>
      <c r="J40" s="183" t="s">
        <v>432</v>
      </c>
      <c r="K40" s="184"/>
      <c r="L40" s="185"/>
      <c r="M40" s="184"/>
      <c r="N40" s="185"/>
      <c r="O40" s="185"/>
      <c r="P40" s="186"/>
      <c r="Q40" s="242"/>
      <c r="R40" s="242"/>
      <c r="S40" s="242" t="s">
        <v>432</v>
      </c>
      <c r="T40" s="242" t="s">
        <v>433</v>
      </c>
      <c r="U40" s="242" t="s">
        <v>434</v>
      </c>
      <c r="V40" s="242"/>
      <c r="W40" s="242"/>
      <c r="X40" s="242"/>
      <c r="Y40" s="242"/>
      <c r="Z40" s="242"/>
    </row>
    <row r="41" spans="1:26" ht="37.5" customHeight="1">
      <c r="A41" s="189" t="s">
        <v>73</v>
      </c>
      <c r="B41" s="184"/>
      <c r="C41" s="190" t="s">
        <v>476</v>
      </c>
      <c r="D41" s="190" t="s">
        <v>477</v>
      </c>
      <c r="E41" s="190" t="s">
        <v>478</v>
      </c>
      <c r="F41" s="183"/>
      <c r="G41" s="183" t="s">
        <v>432</v>
      </c>
      <c r="H41" s="184"/>
      <c r="I41" s="183" t="s">
        <v>432</v>
      </c>
      <c r="J41" s="183" t="s">
        <v>432</v>
      </c>
      <c r="K41" s="184"/>
      <c r="L41" s="185"/>
      <c r="M41" s="184"/>
      <c r="N41" s="185"/>
      <c r="O41" s="185"/>
      <c r="P41" s="186"/>
      <c r="Q41" s="242"/>
      <c r="R41" s="242"/>
      <c r="S41" s="242" t="s">
        <v>432</v>
      </c>
      <c r="T41" s="242" t="s">
        <v>433</v>
      </c>
      <c r="U41" s="242" t="s">
        <v>434</v>
      </c>
      <c r="V41" s="242"/>
      <c r="W41" s="242"/>
      <c r="X41" s="242"/>
      <c r="Y41" s="242"/>
      <c r="Z41" s="242"/>
    </row>
    <row r="42" spans="1:26" ht="37.5" customHeight="1">
      <c r="A42" s="189" t="s">
        <v>74</v>
      </c>
      <c r="B42" s="184"/>
      <c r="C42" s="190" t="s">
        <v>476</v>
      </c>
      <c r="D42" s="190" t="s">
        <v>477</v>
      </c>
      <c r="E42" s="190" t="s">
        <v>478</v>
      </c>
      <c r="F42" s="183"/>
      <c r="G42" s="183" t="s">
        <v>432</v>
      </c>
      <c r="H42" s="184"/>
      <c r="I42" s="183" t="s">
        <v>432</v>
      </c>
      <c r="J42" s="183" t="s">
        <v>432</v>
      </c>
      <c r="K42" s="184"/>
      <c r="L42" s="185"/>
      <c r="M42" s="184"/>
      <c r="N42" s="185"/>
      <c r="O42" s="185"/>
      <c r="P42" s="186"/>
      <c r="Q42" s="242"/>
      <c r="R42" s="242"/>
      <c r="S42" s="242" t="s">
        <v>432</v>
      </c>
      <c r="T42" s="242" t="s">
        <v>433</v>
      </c>
      <c r="U42" s="242" t="s">
        <v>434</v>
      </c>
      <c r="V42" s="242"/>
      <c r="W42" s="242"/>
      <c r="X42" s="242"/>
      <c r="Y42" s="242"/>
      <c r="Z42" s="242"/>
    </row>
    <row r="43" spans="1:26" ht="37.5" customHeight="1">
      <c r="A43" s="189" t="s">
        <v>75</v>
      </c>
      <c r="B43" s="184"/>
      <c r="C43" s="190" t="s">
        <v>476</v>
      </c>
      <c r="D43" s="190" t="s">
        <v>477</v>
      </c>
      <c r="E43" s="190" t="s">
        <v>478</v>
      </c>
      <c r="F43" s="183"/>
      <c r="G43" s="183" t="s">
        <v>432</v>
      </c>
      <c r="H43" s="184"/>
      <c r="I43" s="183" t="s">
        <v>432</v>
      </c>
      <c r="J43" s="183" t="s">
        <v>432</v>
      </c>
      <c r="K43" s="184"/>
      <c r="L43" s="185"/>
      <c r="M43" s="184"/>
      <c r="N43" s="185"/>
      <c r="O43" s="185"/>
      <c r="P43" s="186"/>
      <c r="Q43" s="242"/>
      <c r="R43" s="242"/>
      <c r="S43" s="242" t="s">
        <v>432</v>
      </c>
      <c r="T43" s="242" t="s">
        <v>433</v>
      </c>
      <c r="U43" s="242" t="s">
        <v>434</v>
      </c>
      <c r="V43" s="242"/>
      <c r="W43" s="242"/>
      <c r="X43" s="192"/>
      <c r="Y43" s="192"/>
      <c r="Z43" s="242"/>
    </row>
  </sheetData>
  <sheetProtection algorithmName="SHA-512" hashValue="eiXuD05//dxhizGIMA+Dg0Dg2xO1OmoWRnl8Q+nuZ+5ckwxDI0yMqbSgH3hL4W6SAkANKphLUOkdAxHap6Qa3Q==" saltValue="CfFX8t5kdgzQase7LU7Eiw==" spinCount="100000" sheet="1" objects="1" scenarios="1"/>
  <mergeCells count="15">
    <mergeCell ref="I12:I14"/>
    <mergeCell ref="A1:C1"/>
    <mergeCell ref="A12:A14"/>
    <mergeCell ref="B12:B14"/>
    <mergeCell ref="C12:C14"/>
    <mergeCell ref="D12:D14"/>
    <mergeCell ref="E12:E14"/>
    <mergeCell ref="F12:F14"/>
    <mergeCell ref="G12:G14"/>
    <mergeCell ref="H12:H14"/>
    <mergeCell ref="J12:J14"/>
    <mergeCell ref="K12:N12"/>
    <mergeCell ref="O12:O14"/>
    <mergeCell ref="K13:L13"/>
    <mergeCell ref="M13:N13"/>
  </mergeCells>
  <phoneticPr fontId="5"/>
  <conditionalFormatting sqref="F18:F43">
    <cfRule type="cellIs" dxfId="224" priority="171" operator="equal">
      <formula>""</formula>
    </cfRule>
  </conditionalFormatting>
  <conditionalFormatting sqref="C16">
    <cfRule type="expression" dxfId="223" priority="170">
      <formula>OR(C16="製造販売業者名を業許可通りに記入",C16="")</formula>
    </cfRule>
  </conditionalFormatting>
  <conditionalFormatting sqref="D16">
    <cfRule type="cellIs" dxfId="222" priority="168" operator="equal">
      <formula>""</formula>
    </cfRule>
    <cfRule type="cellIs" dxfId="221" priority="169" operator="equal">
      <formula>"製造販売業者住所を業許可通りに記入"</formula>
    </cfRule>
  </conditionalFormatting>
  <conditionalFormatting sqref="G17">
    <cfRule type="cellIs" dxfId="220" priority="154" operator="equal">
      <formula>"回答選択"</formula>
    </cfRule>
    <cfRule type="cellIs" dxfId="219" priority="172" operator="equal">
      <formula>""</formula>
    </cfRule>
  </conditionalFormatting>
  <conditionalFormatting sqref="G16">
    <cfRule type="cellIs" dxfId="218" priority="152" operator="equal">
      <formula>"回答選択"</formula>
    </cfRule>
    <cfRule type="cellIs" dxfId="217" priority="163" operator="equal">
      <formula>""</formula>
    </cfRule>
  </conditionalFormatting>
  <conditionalFormatting sqref="F16">
    <cfRule type="cellIs" dxfId="216" priority="162" operator="equal">
      <formula>""</formula>
    </cfRule>
  </conditionalFormatting>
  <conditionalFormatting sqref="H18:H43">
    <cfRule type="expression" dxfId="215" priority="161">
      <formula>FIND("いいえ(No)",G18)</formula>
    </cfRule>
  </conditionalFormatting>
  <conditionalFormatting sqref="H16">
    <cfRule type="expression" dxfId="214" priority="110">
      <formula>AND(G16="はい(Yes)",H16="")</formula>
    </cfRule>
    <cfRule type="expression" dxfId="213" priority="160">
      <formula>FIND("いいえ(No)",G16)</formula>
    </cfRule>
  </conditionalFormatting>
  <conditionalFormatting sqref="H17">
    <cfRule type="expression" dxfId="212" priority="159">
      <formula>AND(G17="はい(Yes)",H17="")</formula>
    </cfRule>
    <cfRule type="expression" dxfId="211" priority="164">
      <formula>FIND("いいえ(No)",G17)</formula>
    </cfRule>
  </conditionalFormatting>
  <conditionalFormatting sqref="B18:B43">
    <cfRule type="cellIs" dxfId="210" priority="157" operator="equal">
      <formula>""</formula>
    </cfRule>
  </conditionalFormatting>
  <conditionalFormatting sqref="O18:P43">
    <cfRule type="cellIs" dxfId="209" priority="156" operator="equal">
      <formula>""</formula>
    </cfRule>
  </conditionalFormatting>
  <conditionalFormatting sqref="O16:P16">
    <cfRule type="cellIs" dxfId="208" priority="155" operator="equal">
      <formula>""</formula>
    </cfRule>
  </conditionalFormatting>
  <conditionalFormatting sqref="O17:P17">
    <cfRule type="cellIs" dxfId="207" priority="158" operator="equal">
      <formula>""</formula>
    </cfRule>
  </conditionalFormatting>
  <conditionalFormatting sqref="E16">
    <cfRule type="cellIs" dxfId="206" priority="153" operator="equal">
      <formula>"製造販売業許可番号を記入(半角)"</formula>
    </cfRule>
  </conditionalFormatting>
  <conditionalFormatting sqref="G18:G43">
    <cfRule type="cellIs" dxfId="205" priority="150" operator="equal">
      <formula>"回答選択"</formula>
    </cfRule>
    <cfRule type="cellIs" dxfId="204" priority="151" operator="equal">
      <formula>""</formula>
    </cfRule>
  </conditionalFormatting>
  <conditionalFormatting sqref="L16 L18:L43">
    <cfRule type="expression" dxfId="203" priority="142">
      <formula>AND(J16="回答選択",L16="")</formula>
    </cfRule>
    <cfRule type="expression" dxfId="202" priority="143">
      <formula>AND(J16="はい(Yes)",L16="")</formula>
    </cfRule>
    <cfRule type="expression" dxfId="201" priority="144">
      <formula>FIND("いいえ(No)",J16)</formula>
    </cfRule>
  </conditionalFormatting>
  <conditionalFormatting sqref="K18:K43">
    <cfRule type="expression" dxfId="200" priority="139">
      <formula>AND(J18="回答選択",K18="")</formula>
    </cfRule>
    <cfRule type="expression" dxfId="199" priority="140">
      <formula>AND(J18="はい(Yes)",K18="")</formula>
    </cfRule>
    <cfRule type="expression" dxfId="198" priority="141">
      <formula>FIND("いいえ(No)",J18)</formula>
    </cfRule>
  </conditionalFormatting>
  <conditionalFormatting sqref="M16">
    <cfRule type="expression" dxfId="197" priority="136">
      <formula>AND(J16="回答選択",M16="")</formula>
    </cfRule>
    <cfRule type="expression" dxfId="196" priority="137">
      <formula>AND(J16="はい(Yes)",M16="")</formula>
    </cfRule>
    <cfRule type="expression" dxfId="195" priority="138">
      <formula>FIND("いいえ(No)",J16)</formula>
    </cfRule>
  </conditionalFormatting>
  <conditionalFormatting sqref="N16 N18:N43">
    <cfRule type="expression" dxfId="194" priority="133">
      <formula>AND(J16="回答選択",N16="")</formula>
    </cfRule>
    <cfRule type="expression" dxfId="193" priority="134">
      <formula>AND(J16="はい(Yes)",N16="")</formula>
    </cfRule>
    <cfRule type="expression" dxfId="192" priority="135">
      <formula>FIND("いいえ(No)",J16)</formula>
    </cfRule>
  </conditionalFormatting>
  <conditionalFormatting sqref="M18:M43">
    <cfRule type="expression" dxfId="191" priority="130">
      <formula>AND(J18="はい(Yes)",M18="")</formula>
    </cfRule>
    <cfRule type="expression" dxfId="190" priority="131">
      <formula>AND(J18="回答選択",M18="")</formula>
    </cfRule>
    <cfRule type="expression" dxfId="189" priority="132">
      <formula>FIND("いいえ(No)",J18)</formula>
    </cfRule>
  </conditionalFormatting>
  <conditionalFormatting sqref="K17">
    <cfRule type="expression" dxfId="188" priority="125">
      <formula>AND(J17="回答選択",K17="")</formula>
    </cfRule>
    <cfRule type="expression" dxfId="187" priority="126">
      <formula>AND(J17="はい(Yes)",K17="")</formula>
    </cfRule>
    <cfRule type="expression" dxfId="186" priority="145">
      <formula>FIND("いいえ(No)",J17)</formula>
    </cfRule>
  </conditionalFormatting>
  <conditionalFormatting sqref="L17">
    <cfRule type="expression" dxfId="185" priority="122">
      <formula>AND(J17="回答選択",L17="")</formula>
    </cfRule>
    <cfRule type="expression" dxfId="184" priority="123">
      <formula>AND(J17="はい(Yes)",L17="")</formula>
    </cfRule>
    <cfRule type="expression" dxfId="183" priority="124">
      <formula>FIND("いいえ(No)",J17)</formula>
    </cfRule>
  </conditionalFormatting>
  <conditionalFormatting sqref="M17">
    <cfRule type="expression" dxfId="182" priority="119">
      <formula>AND(J17="回答選択",M17="")</formula>
    </cfRule>
    <cfRule type="expression" dxfId="181" priority="120">
      <formula>AND(J17="はい(Yes)",M17="")</formula>
    </cfRule>
    <cfRule type="expression" dxfId="180" priority="121">
      <formula>FIND("いいえ(No)",J17)</formula>
    </cfRule>
  </conditionalFormatting>
  <conditionalFormatting sqref="N17">
    <cfRule type="expression" dxfId="179" priority="116">
      <formula>AND(J17="回答選択",N17="")</formula>
    </cfRule>
    <cfRule type="expression" dxfId="178" priority="117">
      <formula>AND(J17="はい(Yes)",N17="")</formula>
    </cfRule>
    <cfRule type="expression" dxfId="177" priority="118">
      <formula>FIND("いいえ(No)",J17)</formula>
    </cfRule>
  </conditionalFormatting>
  <conditionalFormatting sqref="J16">
    <cfRule type="expression" dxfId="176" priority="115">
      <formula>FIND("回答選択",J16)</formula>
    </cfRule>
  </conditionalFormatting>
  <conditionalFormatting sqref="J18:J43">
    <cfRule type="expression" dxfId="175" priority="114">
      <formula>FIND("回答選択",J18)</formula>
    </cfRule>
  </conditionalFormatting>
  <conditionalFormatting sqref="J17">
    <cfRule type="expression" dxfId="174" priority="149">
      <formula>FIND("回答選択",J17)</formula>
    </cfRule>
  </conditionalFormatting>
  <conditionalFormatting sqref="K16">
    <cfRule type="expression" dxfId="173" priority="111">
      <formula>AND(J16="回答選択",K16="")</formula>
    </cfRule>
    <cfRule type="expression" dxfId="172" priority="112">
      <formula>AND(J16="はい(Yes)",K16="")</formula>
    </cfRule>
    <cfRule type="expression" dxfId="171" priority="113">
      <formula>FIND("いいえ(No)",J16)</formula>
    </cfRule>
  </conditionalFormatting>
  <conditionalFormatting sqref="H18 H43">
    <cfRule type="expression" dxfId="170" priority="109">
      <formula>AND(G18="はい(Yes)",H18="")</formula>
    </cfRule>
  </conditionalFormatting>
  <conditionalFormatting sqref="H19">
    <cfRule type="expression" dxfId="169" priority="108">
      <formula>AND(G19="はい(Yes)",H19="")</formula>
    </cfRule>
  </conditionalFormatting>
  <conditionalFormatting sqref="H20">
    <cfRule type="expression" dxfId="168" priority="107">
      <formula>AND(G20="はい(Yes)",H20="")</formula>
    </cfRule>
  </conditionalFormatting>
  <conditionalFormatting sqref="H21">
    <cfRule type="expression" dxfId="167" priority="106">
      <formula>AND(G21="はい(Yes)",H21="")</formula>
    </cfRule>
  </conditionalFormatting>
  <conditionalFormatting sqref="H22">
    <cfRule type="expression" dxfId="166" priority="105">
      <formula>AND(G22="はい(Yes)",H22="")</formula>
    </cfRule>
  </conditionalFormatting>
  <conditionalFormatting sqref="H23">
    <cfRule type="expression" dxfId="165" priority="104">
      <formula>AND(G23="はい(Yes)",H23="")</formula>
    </cfRule>
  </conditionalFormatting>
  <conditionalFormatting sqref="H24">
    <cfRule type="expression" dxfId="164" priority="103">
      <formula>AND(G24="はい(Yes)",H24="")</formula>
    </cfRule>
  </conditionalFormatting>
  <conditionalFormatting sqref="H25">
    <cfRule type="expression" dxfId="163" priority="102">
      <formula>AND(G25="はい(Yes)",H25="")</formula>
    </cfRule>
  </conditionalFormatting>
  <conditionalFormatting sqref="H26">
    <cfRule type="expression" dxfId="162" priority="101">
      <formula>AND(G26="はい(Yes)",H26="")</formula>
    </cfRule>
  </conditionalFormatting>
  <conditionalFormatting sqref="H27">
    <cfRule type="expression" dxfId="161" priority="100">
      <formula>AND(G27="はい(Yes)",H27="")</formula>
    </cfRule>
  </conditionalFormatting>
  <conditionalFormatting sqref="H28">
    <cfRule type="expression" dxfId="160" priority="99">
      <formula>AND(G28="はい(Yes)",H28="")</formula>
    </cfRule>
  </conditionalFormatting>
  <conditionalFormatting sqref="H29">
    <cfRule type="expression" dxfId="159" priority="98">
      <formula>AND(G29="はい(Yes)",H29="")</formula>
    </cfRule>
  </conditionalFormatting>
  <conditionalFormatting sqref="H30">
    <cfRule type="expression" dxfId="158" priority="97">
      <formula>AND(G30="はい(Yes)",H30="")</formula>
    </cfRule>
  </conditionalFormatting>
  <conditionalFormatting sqref="H31">
    <cfRule type="expression" dxfId="157" priority="96">
      <formula>AND(G31="はい(Yes)",H31="")</formula>
    </cfRule>
  </conditionalFormatting>
  <conditionalFormatting sqref="H32">
    <cfRule type="expression" dxfId="156" priority="95">
      <formula>AND(G32="はい(Yes)",H32="")</formula>
    </cfRule>
  </conditionalFormatting>
  <conditionalFormatting sqref="H33">
    <cfRule type="expression" dxfId="155" priority="94">
      <formula>AND(G33="はい(Yes)",H33="")</formula>
    </cfRule>
  </conditionalFormatting>
  <conditionalFormatting sqref="H34">
    <cfRule type="expression" dxfId="154" priority="93">
      <formula>AND(G34="はい(Yes)",H34="")</formula>
    </cfRule>
  </conditionalFormatting>
  <conditionalFormatting sqref="H35">
    <cfRule type="expression" dxfId="153" priority="92">
      <formula>AND(G35="はい(Yes)",H35="")</formula>
    </cfRule>
  </conditionalFormatting>
  <conditionalFormatting sqref="H36">
    <cfRule type="expression" dxfId="152" priority="91">
      <formula>AND(G36="はい(Yes)",H36="")</formula>
    </cfRule>
  </conditionalFormatting>
  <conditionalFormatting sqref="H37">
    <cfRule type="expression" dxfId="151" priority="90">
      <formula>AND(G37="はい(Yes)",H37="")</formula>
    </cfRule>
  </conditionalFormatting>
  <conditionalFormatting sqref="H38">
    <cfRule type="expression" dxfId="150" priority="89">
      <formula>AND(G38="はい(Yes)",H38="")</formula>
    </cfRule>
  </conditionalFormatting>
  <conditionalFormatting sqref="H39">
    <cfRule type="expression" dxfId="149" priority="88">
      <formula>AND(G39="はい(Yes)",H39="")</formula>
    </cfRule>
  </conditionalFormatting>
  <conditionalFormatting sqref="H40">
    <cfRule type="expression" dxfId="148" priority="87">
      <formula>AND(G40="はい(Yes)",H40="")</formula>
    </cfRule>
  </conditionalFormatting>
  <conditionalFormatting sqref="H41">
    <cfRule type="expression" dxfId="147" priority="86">
      <formula>AND(G41="はい(Yes)",H41="")</formula>
    </cfRule>
  </conditionalFormatting>
  <conditionalFormatting sqref="H42">
    <cfRule type="expression" dxfId="146" priority="85">
      <formula>AND(G42="はい(Yes)",H42="")</formula>
    </cfRule>
  </conditionalFormatting>
  <conditionalFormatting sqref="F17">
    <cfRule type="expression" dxfId="145" priority="78">
      <formula>F17=""</formula>
    </cfRule>
  </conditionalFormatting>
  <conditionalFormatting sqref="I16">
    <cfRule type="expression" dxfId="144" priority="176">
      <formula>AND($G$16=$T$16,$I$16=$S$16)</formula>
    </cfRule>
    <cfRule type="expression" dxfId="143" priority="177">
      <formula>FIND("いいえ(No)",G16)</formula>
    </cfRule>
  </conditionalFormatting>
  <conditionalFormatting sqref="I16">
    <cfRule type="expression" dxfId="142" priority="178">
      <formula>AND($G$16=$T$16,$I$16="範囲内")</formula>
    </cfRule>
    <cfRule type="expression" dxfId="141" priority="179">
      <formula>AND($G$16=$T$16,$I$16="範囲外")</formula>
    </cfRule>
  </conditionalFormatting>
  <conditionalFormatting sqref="I17">
    <cfRule type="expression" dxfId="140" priority="180">
      <formula>AND($G$17=$T$17,$I$17="範囲内")</formula>
    </cfRule>
    <cfRule type="expression" dxfId="139" priority="181">
      <formula>AND($G$17=$T$17,$I$17="範囲外")</formula>
    </cfRule>
    <cfRule type="expression" dxfId="138" priority="182">
      <formula>AND($G$17=$T$17,$I$17=$S$17)</formula>
    </cfRule>
    <cfRule type="expression" dxfId="137" priority="183">
      <formula>FIND("いいえ(No)",G17)</formula>
    </cfRule>
  </conditionalFormatting>
  <conditionalFormatting sqref="I18">
    <cfRule type="expression" dxfId="136" priority="184">
      <formula>FIND("いいえ(No)",G18)</formula>
    </cfRule>
    <cfRule type="expression" dxfId="135" priority="185">
      <formula>AND($G$18=$T$18,$I$18="範囲内")</formula>
    </cfRule>
    <cfRule type="expression" dxfId="134" priority="186">
      <formula>AND($G$18=$T$18,$I$18="範囲外")</formula>
    </cfRule>
    <cfRule type="expression" dxfId="133" priority="187">
      <formula>AND($G$18=$T$18,$I$18=$S$18)</formula>
    </cfRule>
  </conditionalFormatting>
  <conditionalFormatting sqref="I19">
    <cfRule type="expression" dxfId="132" priority="188">
      <formula>AND($G$19=$T$19,$I$19="範囲内")</formula>
    </cfRule>
    <cfRule type="expression" dxfId="131" priority="189">
      <formula>AND($G$19=$T$19,$I$19="範囲外")</formula>
    </cfRule>
    <cfRule type="expression" dxfId="130" priority="190">
      <formula>AND($G$19=$T$19,$I$19=$S$19)</formula>
    </cfRule>
    <cfRule type="expression" dxfId="129" priority="191">
      <formula>FIND("いいえ(No)",G19)</formula>
    </cfRule>
  </conditionalFormatting>
  <conditionalFormatting sqref="I20">
    <cfRule type="expression" dxfId="128" priority="192">
      <formula>AND($G$20=$T$20,$I$20="範囲内")</formula>
    </cfRule>
    <cfRule type="expression" dxfId="127" priority="193">
      <formula>AND($G$20=$T$20,$I$20="範囲外")</formula>
    </cfRule>
    <cfRule type="expression" dxfId="126" priority="194">
      <formula>AND($G$20=$T$20,$I$20=$S$20)</formula>
    </cfRule>
    <cfRule type="expression" dxfId="125" priority="195">
      <formula>FIND("いいえ(No)",G20)</formula>
    </cfRule>
  </conditionalFormatting>
  <conditionalFormatting sqref="I21">
    <cfRule type="expression" dxfId="124" priority="196">
      <formula>AND($G$21=$T$21,$I$21="範囲内")</formula>
    </cfRule>
    <cfRule type="expression" dxfId="123" priority="197">
      <formula>AND($G$21=$T$21,$I$21="範囲外")</formula>
    </cfRule>
    <cfRule type="expression" dxfId="122" priority="198">
      <formula>AND($G$21=$T$21,$I$21=$S$21)</formula>
    </cfRule>
    <cfRule type="expression" dxfId="121" priority="199">
      <formula>FIND("いいえ(No)",G21)</formula>
    </cfRule>
  </conditionalFormatting>
  <conditionalFormatting sqref="I22">
    <cfRule type="expression" dxfId="120" priority="200">
      <formula>AND($G$22=$T$22,$I$22="範囲内")</formula>
    </cfRule>
    <cfRule type="expression" dxfId="119" priority="201">
      <formula>AND($G$22=$T$22,$I$22="範囲外")</formula>
    </cfRule>
    <cfRule type="expression" dxfId="118" priority="202">
      <formula>AND($G$22=$T$22,$I$22=$S$22)</formula>
    </cfRule>
    <cfRule type="expression" dxfId="117" priority="203">
      <formula>FIND("いいえ(No)",G22)</formula>
    </cfRule>
  </conditionalFormatting>
  <conditionalFormatting sqref="I23">
    <cfRule type="expression" dxfId="116" priority="204">
      <formula>AND($G$23=$T$23,$I$23="範囲内")</formula>
    </cfRule>
    <cfRule type="expression" dxfId="115" priority="205">
      <formula>AND($G$23=$T$23,$I$23="範囲外")</formula>
    </cfRule>
    <cfRule type="expression" dxfId="114" priority="206">
      <formula>AND($G$23=$T$23,$I$23=$S$23)</formula>
    </cfRule>
    <cfRule type="expression" dxfId="113" priority="207">
      <formula>FIND("いいえ(No)",G23)</formula>
    </cfRule>
  </conditionalFormatting>
  <conditionalFormatting sqref="I24">
    <cfRule type="expression" dxfId="112" priority="208">
      <formula>AND($G$24=$T$24,$I$24="範囲内")</formula>
    </cfRule>
    <cfRule type="expression" dxfId="111" priority="209">
      <formula>AND($G$24=$T$24,$I$24="範囲外")</formula>
    </cfRule>
    <cfRule type="expression" dxfId="110" priority="210">
      <formula>AND($G$24=$T$24,$I$24=$S$24)</formula>
    </cfRule>
    <cfRule type="expression" dxfId="109" priority="211">
      <formula>FIND("いいえ(No)",G24)</formula>
    </cfRule>
  </conditionalFormatting>
  <conditionalFormatting sqref="I25">
    <cfRule type="expression" dxfId="108" priority="212">
      <formula>AND($G$25=$T$25,$I$25="範囲内")</formula>
    </cfRule>
    <cfRule type="expression" dxfId="107" priority="213">
      <formula>AND($G$25=$T$25,$I$25="範囲外")</formula>
    </cfRule>
    <cfRule type="expression" dxfId="106" priority="214">
      <formula>AND($G$25=$T$25,$I$25=$S$25)</formula>
    </cfRule>
    <cfRule type="expression" dxfId="105" priority="215">
      <formula>FIND("いいえ(No)",G25)</formula>
    </cfRule>
  </conditionalFormatting>
  <conditionalFormatting sqref="I26">
    <cfRule type="expression" dxfId="104" priority="216">
      <formula>AND($G$26=$T$26,$I$26="範囲内")</formula>
    </cfRule>
    <cfRule type="expression" dxfId="103" priority="217">
      <formula>AND($G$26=$T$26,$I$26="範囲外")</formula>
    </cfRule>
    <cfRule type="expression" dxfId="102" priority="218">
      <formula>AND($G$26=$T$26,$I$26=$S$26)</formula>
    </cfRule>
    <cfRule type="expression" dxfId="101" priority="219">
      <formula>FIND("いいえ(No)",G26)</formula>
    </cfRule>
  </conditionalFormatting>
  <conditionalFormatting sqref="I27">
    <cfRule type="expression" dxfId="100" priority="220">
      <formula>AND($G$27=$T$27,$I$27="範囲内")</formula>
    </cfRule>
    <cfRule type="expression" dxfId="99" priority="221">
      <formula>AND($G$27=$T$27,$I$27="範囲外")</formula>
    </cfRule>
    <cfRule type="expression" dxfId="98" priority="222">
      <formula>AND($G$27=$T$27,$I$27=$S$27)</formula>
    </cfRule>
    <cfRule type="expression" dxfId="97" priority="223">
      <formula>FIND("いいえ(No)",G27)</formula>
    </cfRule>
  </conditionalFormatting>
  <conditionalFormatting sqref="I28">
    <cfRule type="expression" dxfId="96" priority="224">
      <formula>AND($G$28=$T$28,$I$28="範囲内")</formula>
    </cfRule>
    <cfRule type="expression" dxfId="95" priority="225">
      <formula>AND($G$28=$T$28,$I$28="範囲外")</formula>
    </cfRule>
    <cfRule type="expression" dxfId="94" priority="226">
      <formula>AND($G$28=$T$28,$I$28=$S$28)</formula>
    </cfRule>
    <cfRule type="expression" dxfId="93" priority="227">
      <formula>FIND("いいえ(No)",G28)</formula>
    </cfRule>
  </conditionalFormatting>
  <conditionalFormatting sqref="I29">
    <cfRule type="expression" dxfId="92" priority="228">
      <formula>AND($G$29=$T$29,$I$29="範囲内")</formula>
    </cfRule>
    <cfRule type="expression" dxfId="91" priority="229">
      <formula>AND($G$29=$T$29,$I$29="範囲外")</formula>
    </cfRule>
    <cfRule type="expression" dxfId="90" priority="230">
      <formula>AND($G$29=$T$29,$I$29=$S$29)</formula>
    </cfRule>
    <cfRule type="expression" dxfId="89" priority="231">
      <formula>FIND("いいえ(No)",G29)</formula>
    </cfRule>
  </conditionalFormatting>
  <conditionalFormatting sqref="I30">
    <cfRule type="expression" dxfId="88" priority="232">
      <formula>AND($G$30=$T$30,$I$30="範囲内")</formula>
    </cfRule>
    <cfRule type="expression" dxfId="87" priority="233">
      <formula>AND($G$30=$T$30,$I$30="範囲外")</formula>
    </cfRule>
    <cfRule type="expression" dxfId="86" priority="234">
      <formula>AND($G$30=$T$30,$I$30=$S$30)</formula>
    </cfRule>
    <cfRule type="expression" dxfId="85" priority="235">
      <formula>FIND("いいえ(No)",G30)</formula>
    </cfRule>
  </conditionalFormatting>
  <conditionalFormatting sqref="I31">
    <cfRule type="expression" dxfId="84" priority="236">
      <formula>AND($G$31=$T$31,$I$31="範囲内")</formula>
    </cfRule>
    <cfRule type="expression" dxfId="83" priority="237">
      <formula>AND($G$31=$T$31,$I$31="範囲外")</formula>
    </cfRule>
    <cfRule type="expression" dxfId="82" priority="238">
      <formula>AND($G$31=$T$31,$I$31=$S$31)</formula>
    </cfRule>
    <cfRule type="expression" dxfId="81" priority="239">
      <formula>FIND("いいえ(No)",G31)</formula>
    </cfRule>
  </conditionalFormatting>
  <conditionalFormatting sqref="I32">
    <cfRule type="expression" dxfId="80" priority="240">
      <formula>AND($G$32=$T$32,$I$32="範囲内")</formula>
    </cfRule>
    <cfRule type="expression" dxfId="79" priority="241">
      <formula>AND($G$32=$T$32,$I$32="範囲外")</formula>
    </cfRule>
    <cfRule type="expression" dxfId="78" priority="242">
      <formula>AND($G$32=$T$32,$I$32=$S$32)</formula>
    </cfRule>
    <cfRule type="expression" dxfId="77" priority="243">
      <formula>FIND("いいえ(No)",G32)</formula>
    </cfRule>
  </conditionalFormatting>
  <conditionalFormatting sqref="I33">
    <cfRule type="expression" dxfId="76" priority="244">
      <formula>AND($G$33=$T$33,$I$33="範囲内")</formula>
    </cfRule>
    <cfRule type="expression" dxfId="75" priority="245">
      <formula>AND($G$33=$T$33,$I$33="範囲外")</formula>
    </cfRule>
    <cfRule type="expression" dxfId="74" priority="246">
      <formula>AND($G$33=$T$33,$I$33=$S$33)</formula>
    </cfRule>
    <cfRule type="expression" dxfId="73" priority="247">
      <formula>FIND("いいえ(No)",G33)</formula>
    </cfRule>
  </conditionalFormatting>
  <conditionalFormatting sqref="I34">
    <cfRule type="expression" dxfId="72" priority="248">
      <formula>AND($G$34=$T$34,$I$34="範囲内")</formula>
    </cfRule>
    <cfRule type="expression" dxfId="71" priority="249">
      <formula>AND($G$34=$T$34,$I$34="範囲外")</formula>
    </cfRule>
    <cfRule type="expression" dxfId="70" priority="250">
      <formula>AND($G$34=$T$34,$I$34=$S$34)</formula>
    </cfRule>
    <cfRule type="expression" dxfId="69" priority="251">
      <formula>FIND("いいえ(No)",G34)</formula>
    </cfRule>
  </conditionalFormatting>
  <conditionalFormatting sqref="I35">
    <cfRule type="expression" dxfId="68" priority="252">
      <formula>AND($G$35=$T$35,$I$35="範囲内")</formula>
    </cfRule>
    <cfRule type="expression" dxfId="67" priority="253">
      <formula>AND($G$35=$T$35,$I$35="範囲外")</formula>
    </cfRule>
    <cfRule type="expression" dxfId="66" priority="254">
      <formula>AND($G$35=$T$35,$I$35=$S$35)</formula>
    </cfRule>
    <cfRule type="expression" dxfId="65" priority="255">
      <formula>FIND("いいえ(No)",G35)</formula>
    </cfRule>
  </conditionalFormatting>
  <conditionalFormatting sqref="I36">
    <cfRule type="expression" dxfId="64" priority="256">
      <formula>AND($G$36=$T$36,$I$36="範囲内")</formula>
    </cfRule>
    <cfRule type="expression" dxfId="63" priority="257">
      <formula>AND($G$36=$T$36,$I$36="範囲外")</formula>
    </cfRule>
    <cfRule type="expression" dxfId="62" priority="258">
      <formula>AND($G$36=$T$36,$I$36=$S$36)</formula>
    </cfRule>
    <cfRule type="expression" dxfId="61" priority="259">
      <formula>FIND("いいえ(No)",G36)</formula>
    </cfRule>
  </conditionalFormatting>
  <conditionalFormatting sqref="I37">
    <cfRule type="expression" dxfId="60" priority="260">
      <formula>AND($G$37=$T$37,$I$37="範囲内")</formula>
    </cfRule>
    <cfRule type="expression" dxfId="59" priority="261">
      <formula>AND($G$37=$T$37,$I$37="範囲外")</formula>
    </cfRule>
    <cfRule type="expression" dxfId="58" priority="262">
      <formula>AND($G$37=$T$37,$I$37=$S$37)</formula>
    </cfRule>
    <cfRule type="expression" dxfId="57" priority="263">
      <formula>FIND("いいえ(No)",G37)</formula>
    </cfRule>
  </conditionalFormatting>
  <conditionalFormatting sqref="I38">
    <cfRule type="expression" dxfId="56" priority="264">
      <formula>AND($G$38=$T$38,$I$38="範囲内")</formula>
    </cfRule>
    <cfRule type="expression" dxfId="55" priority="265">
      <formula>AND($G$38=$T$38,$I$38="範囲外")</formula>
    </cfRule>
    <cfRule type="expression" dxfId="54" priority="266">
      <formula>AND($G$38=$T$38,$I$38=$S$38)</formula>
    </cfRule>
    <cfRule type="expression" dxfId="53" priority="267">
      <formula>FIND("いいえ(No)",G38)</formula>
    </cfRule>
  </conditionalFormatting>
  <conditionalFormatting sqref="I39">
    <cfRule type="expression" dxfId="52" priority="268">
      <formula>AND($G$39=$T$39,$I$39="範囲内")</formula>
    </cfRule>
    <cfRule type="expression" dxfId="51" priority="269">
      <formula>AND($G$39=$T$39,$I$39="範囲外")</formula>
    </cfRule>
    <cfRule type="expression" dxfId="50" priority="270">
      <formula>AND($G$39=$T$39,$I$39=$S$39)</formula>
    </cfRule>
    <cfRule type="expression" dxfId="49" priority="271">
      <formula>FIND("いいえ(No)",G39)</formula>
    </cfRule>
  </conditionalFormatting>
  <conditionalFormatting sqref="I40">
    <cfRule type="expression" dxfId="48" priority="272">
      <formula>AND($G$40=$T$40,$I$40="範囲内")</formula>
    </cfRule>
    <cfRule type="expression" dxfId="47" priority="273">
      <formula>AND($G$40=$T$40,$I$40="範囲外")</formula>
    </cfRule>
    <cfRule type="expression" dxfId="46" priority="274">
      <formula>AND($G$40=$T$40,$I$40=$S$40)</formula>
    </cfRule>
    <cfRule type="expression" dxfId="45" priority="275">
      <formula>FIND("いいえ(No)",G40)</formula>
    </cfRule>
  </conditionalFormatting>
  <conditionalFormatting sqref="I41">
    <cfRule type="expression" dxfId="44" priority="276">
      <formula>AND($G$41=$T$41,$I$41="範囲内")</formula>
    </cfRule>
    <cfRule type="expression" dxfId="43" priority="277">
      <formula>AND($G$41=$T$41,$I$41="範囲外")</formula>
    </cfRule>
    <cfRule type="expression" dxfId="42" priority="278">
      <formula>AND($G$41=$T$41,$I$41=$S$41)</formula>
    </cfRule>
    <cfRule type="expression" dxfId="41" priority="279">
      <formula>FIND("いいえ(No)",G41)</formula>
    </cfRule>
  </conditionalFormatting>
  <conditionalFormatting sqref="I42">
    <cfRule type="expression" dxfId="40" priority="280">
      <formula>AND($G$42=$T$42,$I$42="範囲内")</formula>
    </cfRule>
    <cfRule type="expression" dxfId="39" priority="281">
      <formula>AND($G$42=$T$42,$I$42="範囲外")</formula>
    </cfRule>
    <cfRule type="expression" dxfId="38" priority="282">
      <formula>AND($G$42=$T$42,$I$42=$S$42)</formula>
    </cfRule>
    <cfRule type="expression" dxfId="37" priority="283">
      <formula>FIND("いいえ(No)",G42)</formula>
    </cfRule>
  </conditionalFormatting>
  <conditionalFormatting sqref="I43">
    <cfRule type="expression" dxfId="36" priority="284">
      <formula>AND($G$43=$T$43,$I$43="範囲内")</formula>
    </cfRule>
    <cfRule type="expression" dxfId="35" priority="285">
      <formula>AND($G$43=$T$43,$I$43="範囲外")</formula>
    </cfRule>
    <cfRule type="expression" dxfId="34" priority="286">
      <formula>AND($G$43=$T$43,$I$43=$S$43)</formula>
    </cfRule>
    <cfRule type="expression" dxfId="33" priority="287">
      <formula>FIND("いいえ(No)",G43)</formula>
    </cfRule>
  </conditionalFormatting>
  <conditionalFormatting sqref="A16:A43">
    <cfRule type="expression" dxfId="32" priority="288">
      <formula>FIND("はい(Yes)",#REF!)</formula>
    </cfRule>
  </conditionalFormatting>
  <conditionalFormatting sqref="Y43">
    <cfRule type="expression" dxfId="31" priority="2">
      <formula>FIND("はい(Yes)",#REF!)</formula>
    </cfRule>
  </conditionalFormatting>
  <conditionalFormatting sqref="X43">
    <cfRule type="expression" dxfId="30" priority="1">
      <formula>FIND("はい(Yes)",#REF!)</formula>
    </cfRule>
  </conditionalFormatting>
  <conditionalFormatting sqref="E18:E43">
    <cfRule type="expression" dxfId="29" priority="289">
      <formula>OR(E18=$S$9,E18="")</formula>
    </cfRule>
  </conditionalFormatting>
  <conditionalFormatting sqref="C18:C43">
    <cfRule type="expression" dxfId="28" priority="290">
      <formula>OR(C18=$S$7,C18="")</formula>
    </cfRule>
  </conditionalFormatting>
  <conditionalFormatting sqref="D18:D43">
    <cfRule type="expression" dxfId="27" priority="291">
      <formula>OR(D18=$S$8,D18="")</formula>
    </cfRule>
  </conditionalFormatting>
  <dataValidations disablePrompts="1" count="11">
    <dataValidation type="list" allowBlank="1" showInputMessage="1" showErrorMessage="1" sqref="G16:G43" xr:uid="{36FAD9DA-B525-4ECA-9ED1-91F0610DD3E6}">
      <formula1>$S$12:$U$12</formula1>
    </dataValidation>
    <dataValidation type="list" allowBlank="1" showInputMessage="1" showErrorMessage="1" sqref="I16:I43" xr:uid="{F200AA7B-0988-4B41-A9A9-847C04D21632}">
      <formula1>$S$14:$V$14</formula1>
    </dataValidation>
    <dataValidation type="list" allowBlank="1" showInputMessage="1" showErrorMessage="1" sqref="J20:J43" xr:uid="{8C7ED46A-5C36-4719-9523-1B6EC76ACE98}">
      <formula1>$S$20:$U$20</formula1>
    </dataValidation>
    <dataValidation type="list" allowBlank="1" showInputMessage="1" showErrorMessage="1" sqref="J19" xr:uid="{9B6C9084-732D-4DDF-B128-9EC272217CB8}">
      <formula1>$S$19:$U$19</formula1>
    </dataValidation>
    <dataValidation type="list" allowBlank="1" showInputMessage="1" showErrorMessage="1" sqref="J18" xr:uid="{4227C844-4A76-4B04-A503-1FA38B1BE6E3}">
      <formula1>$S$18:$U$18</formula1>
    </dataValidation>
    <dataValidation type="list" allowBlank="1" showInputMessage="1" showErrorMessage="1" sqref="J17" xr:uid="{99FF3A49-8ECF-498B-A0B6-D977C0F2B724}">
      <formula1>$S$17:$U$17</formula1>
    </dataValidation>
    <dataValidation type="list" allowBlank="1" showInputMessage="1" showErrorMessage="1" sqref="J16" xr:uid="{2ACB7CFA-3475-420E-B9C9-ED88F5B2006F}">
      <formula1>$S$16:$U$16</formula1>
    </dataValidation>
    <dataValidation type="list" allowBlank="1" showInputMessage="1" showErrorMessage="1" sqref="G15" xr:uid="{1C7C0CD1-ABDB-468B-AC81-0645AA03B0DC}">
      <formula1>#REF!</formula1>
    </dataValidation>
    <dataValidation type="list" allowBlank="1" showInputMessage="1" showErrorMessage="1" sqref="I15" xr:uid="{D9AB88E5-9265-4B67-BBB6-0D9957454B30}">
      <formula1>"範囲内,範囲外"</formula1>
    </dataValidation>
    <dataValidation type="list" allowBlank="1" showInputMessage="1" showErrorMessage="1" sqref="J15" xr:uid="{424F5E25-B1DC-4C10-BBD6-9A91F68DDBC4}">
      <formula1>$S$15:$U$15</formula1>
    </dataValidation>
    <dataValidation type="list" allowBlank="1" showInputMessage="1" showErrorMessage="1" sqref="B18:B43" xr:uid="{0F2A5FF5-98E8-427B-B2D8-F458B1A0CFA5}">
      <formula1>$S$13:$AL$13</formula1>
    </dataValidation>
  </dataValidations>
  <pageMargins left="0.70866141732283472" right="0.70866141732283472" top="0.74803149606299213" bottom="0.74803149606299213" header="0.31496062992125984" footer="0.31496062992125984"/>
  <pageSetup paperSize="9" scale="36" orientation="landscape" r:id="rId1"/>
  <headerFooter>
    <oddFooter>&amp;L&amp;9JMDF8704J Rev.1&amp;R&amp;9製造所情報</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J47"/>
  <sheetViews>
    <sheetView view="pageBreakPreview" zoomScaleNormal="85" zoomScaleSheetLayoutView="100" workbookViewId="0">
      <selection activeCell="B17" sqref="B17"/>
    </sheetView>
  </sheetViews>
  <sheetFormatPr defaultRowHeight="14.25"/>
  <cols>
    <col min="1" max="1" width="4.77734375" style="80" customWidth="1"/>
    <col min="2" max="2" width="6.33203125" style="80" customWidth="1"/>
    <col min="3" max="3" width="18.77734375" style="78" customWidth="1"/>
    <col min="4" max="4" width="17.6640625" style="78" customWidth="1"/>
    <col min="5" max="7" width="15.77734375" style="78" customWidth="1"/>
    <col min="8" max="8" width="12.21875" style="78" customWidth="1"/>
    <col min="9" max="34" width="2.77734375" style="78" customWidth="1"/>
    <col min="35" max="35" width="7" style="80" customWidth="1"/>
    <col min="36" max="36" width="10.6640625" style="80" customWidth="1"/>
    <col min="37" max="39" width="8.77734375" style="78" customWidth="1"/>
    <col min="40" max="16384" width="8.88671875" style="78"/>
  </cols>
  <sheetData>
    <row r="1" spans="1:36" ht="18" customHeight="1">
      <c r="A1" s="484" t="s">
        <v>479</v>
      </c>
      <c r="B1" s="484"/>
      <c r="C1" s="484"/>
      <c r="D1" s="484"/>
    </row>
    <row r="2" spans="1:36" ht="18" customHeight="1">
      <c r="A2" s="193" t="s">
        <v>480</v>
      </c>
      <c r="B2" s="248"/>
      <c r="C2" s="249"/>
      <c r="D2" s="249"/>
    </row>
    <row r="3" spans="1:36" ht="18" customHeight="1">
      <c r="A3" s="194" t="s">
        <v>481</v>
      </c>
      <c r="B3" s="206" t="s">
        <v>482</v>
      </c>
      <c r="C3" s="248"/>
      <c r="D3" s="248"/>
      <c r="I3" s="480" t="str">
        <f>製造所情報!C18</f>
        <v>名称を登録証どおりに記入</v>
      </c>
      <c r="J3" s="480" t="str">
        <f>製造所情報!C19</f>
        <v>名称を登録証どおりに記入</v>
      </c>
      <c r="K3" s="480" t="str">
        <f>製造所情報!C20</f>
        <v>名称を登録証どおりに記入</v>
      </c>
      <c r="L3" s="480" t="str">
        <f>製造所情報!C21</f>
        <v>名称を登録証どおりに記入</v>
      </c>
      <c r="M3" s="480" t="str">
        <f>製造所情報!C22</f>
        <v>名称を登録証どおりに記入</v>
      </c>
      <c r="N3" s="480" t="str">
        <f>製造所情報!C23</f>
        <v>名称を登録証どおりに記入</v>
      </c>
      <c r="O3" s="480" t="str">
        <f>製造所情報!C24</f>
        <v>名称を登録証どおりに記入</v>
      </c>
      <c r="P3" s="480" t="str">
        <f>製造所情報!C25</f>
        <v>名称を登録証どおりに記入</v>
      </c>
      <c r="Q3" s="480" t="str">
        <f>製造所情報!C26</f>
        <v>名称を登録証どおりに記入</v>
      </c>
      <c r="R3" s="480" t="str">
        <f>製造所情報!C27</f>
        <v>名称を登録証どおりに記入</v>
      </c>
      <c r="S3" s="480" t="str">
        <f>製造所情報!C28</f>
        <v>名称を登録証どおりに記入</v>
      </c>
      <c r="T3" s="480" t="str">
        <f>製造所情報!C29</f>
        <v>名称を登録証どおりに記入</v>
      </c>
      <c r="U3" s="480" t="str">
        <f>製造所情報!C30</f>
        <v>名称を登録証どおりに記入</v>
      </c>
      <c r="V3" s="480" t="str">
        <f>製造所情報!C31</f>
        <v>名称を登録証どおりに記入</v>
      </c>
      <c r="W3" s="480" t="str">
        <f>製造所情報!C32</f>
        <v>名称を登録証どおりに記入</v>
      </c>
      <c r="X3" s="480" t="str">
        <f>製造所情報!C33</f>
        <v>名称を登録証どおりに記入</v>
      </c>
      <c r="Y3" s="480" t="str">
        <f>製造所情報!C34</f>
        <v>名称を登録証どおりに記入</v>
      </c>
      <c r="Z3" s="480" t="str">
        <f>製造所情報!C35</f>
        <v>名称を登録証どおりに記入</v>
      </c>
      <c r="AA3" s="480" t="str">
        <f>製造所情報!C36</f>
        <v>名称を登録証どおりに記入</v>
      </c>
      <c r="AB3" s="480" t="str">
        <f>製造所情報!C37</f>
        <v>名称を登録証どおりに記入</v>
      </c>
      <c r="AC3" s="480" t="str">
        <f>製造所情報!C38</f>
        <v>名称を登録証どおりに記入</v>
      </c>
      <c r="AD3" s="480" t="str">
        <f>製造所情報!C39</f>
        <v>名称を登録証どおりに記入</v>
      </c>
      <c r="AE3" s="480" t="str">
        <f>製造所情報!C40</f>
        <v>名称を登録証どおりに記入</v>
      </c>
      <c r="AF3" s="480" t="str">
        <f>製造所情報!C41</f>
        <v>名称を登録証どおりに記入</v>
      </c>
      <c r="AG3" s="480" t="str">
        <f>製造所情報!C42</f>
        <v>名称を登録証どおりに記入</v>
      </c>
      <c r="AH3" s="480" t="str">
        <f>製造所情報!C43</f>
        <v>名称を登録証どおりに記入</v>
      </c>
    </row>
    <row r="4" spans="1:36" ht="18" customHeight="1">
      <c r="A4" s="194" t="s">
        <v>483</v>
      </c>
      <c r="B4" s="171" t="s">
        <v>484</v>
      </c>
      <c r="C4" s="248"/>
      <c r="D4" s="248"/>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row>
    <row r="5" spans="1:36" ht="18" customHeight="1">
      <c r="A5" s="194" t="s">
        <v>485</v>
      </c>
      <c r="B5" s="171" t="s">
        <v>486</v>
      </c>
      <c r="C5" s="248"/>
      <c r="D5" s="248"/>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row>
    <row r="6" spans="1:36" ht="18" customHeight="1">
      <c r="A6" s="194" t="s">
        <v>487</v>
      </c>
      <c r="B6" s="171" t="s">
        <v>488</v>
      </c>
      <c r="C6" s="248"/>
      <c r="D6" s="248"/>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row>
    <row r="7" spans="1:36" ht="18" customHeight="1">
      <c r="A7" s="194" t="s">
        <v>489</v>
      </c>
      <c r="B7" s="171" t="s">
        <v>490</v>
      </c>
      <c r="C7" s="248"/>
      <c r="D7" s="248"/>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row>
    <row r="8" spans="1:36" ht="18" customHeight="1">
      <c r="A8" s="194" t="s">
        <v>491</v>
      </c>
      <c r="B8" s="171" t="s">
        <v>492</v>
      </c>
      <c r="C8" s="248"/>
      <c r="D8" s="248"/>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row>
    <row r="9" spans="1:36" ht="18" customHeight="1">
      <c r="A9" s="194" t="s">
        <v>493</v>
      </c>
      <c r="B9" s="93" t="s">
        <v>494</v>
      </c>
      <c r="C9" s="248"/>
      <c r="D9" s="248"/>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row>
    <row r="10" spans="1:36" ht="18" customHeight="1">
      <c r="A10" s="194" t="s">
        <v>493</v>
      </c>
      <c r="B10" s="93" t="s">
        <v>495</v>
      </c>
      <c r="C10" s="248"/>
      <c r="D10" s="248"/>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row>
    <row r="11" spans="1:36" ht="18" customHeight="1">
      <c r="A11" s="250"/>
      <c r="B11" s="248"/>
      <c r="C11" s="250"/>
      <c r="D11" s="250"/>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row>
    <row r="12" spans="1:36" s="80" customFormat="1" ht="34.5" customHeight="1">
      <c r="A12" s="486" t="s">
        <v>496</v>
      </c>
      <c r="B12" s="482" t="s">
        <v>497</v>
      </c>
      <c r="C12" s="486" t="s">
        <v>498</v>
      </c>
      <c r="D12" s="485" t="s">
        <v>499</v>
      </c>
      <c r="E12" s="485" t="s">
        <v>500</v>
      </c>
      <c r="F12" s="486" t="s">
        <v>501</v>
      </c>
      <c r="G12" s="486" t="s">
        <v>502</v>
      </c>
      <c r="H12" s="482" t="s">
        <v>503</v>
      </c>
      <c r="I12" s="485" t="s">
        <v>504</v>
      </c>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2" t="s">
        <v>505</v>
      </c>
      <c r="AJ12" s="482" t="s">
        <v>506</v>
      </c>
    </row>
    <row r="13" spans="1:36" s="80" customFormat="1" ht="34.5" customHeight="1">
      <c r="A13" s="487"/>
      <c r="B13" s="483"/>
      <c r="C13" s="487"/>
      <c r="D13" s="487"/>
      <c r="E13" s="487"/>
      <c r="F13" s="487"/>
      <c r="G13" s="487"/>
      <c r="H13" s="488"/>
      <c r="I13" s="79" t="s">
        <v>50</v>
      </c>
      <c r="J13" s="79" t="s">
        <v>51</v>
      </c>
      <c r="K13" s="79" t="s">
        <v>52</v>
      </c>
      <c r="L13" s="79" t="s">
        <v>53</v>
      </c>
      <c r="M13" s="79" t="s">
        <v>54</v>
      </c>
      <c r="N13" s="79" t="s">
        <v>55</v>
      </c>
      <c r="O13" s="79" t="s">
        <v>56</v>
      </c>
      <c r="P13" s="79" t="s">
        <v>57</v>
      </c>
      <c r="Q13" s="79" t="s">
        <v>58</v>
      </c>
      <c r="R13" s="79" t="s">
        <v>59</v>
      </c>
      <c r="S13" s="79" t="s">
        <v>60</v>
      </c>
      <c r="T13" s="79" t="s">
        <v>61</v>
      </c>
      <c r="U13" s="79" t="s">
        <v>62</v>
      </c>
      <c r="V13" s="79" t="s">
        <v>63</v>
      </c>
      <c r="W13" s="79" t="s">
        <v>64</v>
      </c>
      <c r="X13" s="79" t="s">
        <v>65</v>
      </c>
      <c r="Y13" s="79" t="s">
        <v>66</v>
      </c>
      <c r="Z13" s="79" t="s">
        <v>67</v>
      </c>
      <c r="AA13" s="79" t="s">
        <v>68</v>
      </c>
      <c r="AB13" s="79" t="s">
        <v>69</v>
      </c>
      <c r="AC13" s="79" t="s">
        <v>70</v>
      </c>
      <c r="AD13" s="79" t="s">
        <v>71</v>
      </c>
      <c r="AE13" s="79" t="s">
        <v>72</v>
      </c>
      <c r="AF13" s="79" t="s">
        <v>73</v>
      </c>
      <c r="AG13" s="79" t="s">
        <v>74</v>
      </c>
      <c r="AH13" s="79" t="s">
        <v>75</v>
      </c>
      <c r="AI13" s="483"/>
      <c r="AJ13" s="483"/>
    </row>
    <row r="14" spans="1:36" s="80" customFormat="1" ht="18.75" customHeight="1">
      <c r="A14" s="89" t="s">
        <v>463</v>
      </c>
      <c r="B14" s="89" t="s">
        <v>507</v>
      </c>
      <c r="C14" s="89" t="s">
        <v>508</v>
      </c>
      <c r="D14" s="90">
        <v>43375</v>
      </c>
      <c r="E14" s="89" t="s">
        <v>509</v>
      </c>
      <c r="F14" s="89" t="s">
        <v>510</v>
      </c>
      <c r="G14" s="89" t="s">
        <v>511</v>
      </c>
      <c r="H14" s="89" t="s">
        <v>512</v>
      </c>
      <c r="I14" s="89" t="s">
        <v>513</v>
      </c>
      <c r="J14" s="89"/>
      <c r="K14" s="89" t="s">
        <v>513</v>
      </c>
      <c r="L14" s="89" t="s">
        <v>513</v>
      </c>
      <c r="M14" s="89"/>
      <c r="N14" s="89"/>
      <c r="O14" s="89" t="s">
        <v>513</v>
      </c>
      <c r="P14" s="89" t="s">
        <v>513</v>
      </c>
      <c r="Q14" s="89" t="s">
        <v>513</v>
      </c>
      <c r="R14" s="89" t="s">
        <v>513</v>
      </c>
      <c r="S14" s="89"/>
      <c r="T14" s="89"/>
      <c r="U14" s="89" t="s">
        <v>513</v>
      </c>
      <c r="V14" s="89"/>
      <c r="W14" s="89"/>
      <c r="X14" s="89"/>
      <c r="Y14" s="89"/>
      <c r="Z14" s="89"/>
      <c r="AA14" s="89" t="s">
        <v>513</v>
      </c>
      <c r="AB14" s="89" t="s">
        <v>513</v>
      </c>
      <c r="AC14" s="89"/>
      <c r="AD14" s="89"/>
      <c r="AE14" s="89"/>
      <c r="AF14" s="89"/>
      <c r="AG14" s="89"/>
      <c r="AH14" s="89"/>
      <c r="AI14" s="89" t="s">
        <v>512</v>
      </c>
      <c r="AJ14" s="89" t="s">
        <v>512</v>
      </c>
    </row>
    <row r="15" spans="1:36" s="80" customFormat="1" ht="18.75" customHeight="1">
      <c r="A15" s="89" t="s">
        <v>463</v>
      </c>
      <c r="B15" s="89" t="s">
        <v>514</v>
      </c>
      <c r="C15" s="89" t="s">
        <v>515</v>
      </c>
      <c r="D15" s="90">
        <v>43898</v>
      </c>
      <c r="E15" s="89" t="s">
        <v>516</v>
      </c>
      <c r="F15" s="89" t="s">
        <v>510</v>
      </c>
      <c r="G15" s="89" t="s">
        <v>511</v>
      </c>
      <c r="H15" s="89" t="s">
        <v>512</v>
      </c>
      <c r="I15" s="89" t="s">
        <v>513</v>
      </c>
      <c r="J15" s="89"/>
      <c r="K15" s="89" t="s">
        <v>513</v>
      </c>
      <c r="L15" s="89" t="s">
        <v>513</v>
      </c>
      <c r="M15" s="89"/>
      <c r="N15" s="89"/>
      <c r="O15" s="89"/>
      <c r="P15" s="89"/>
      <c r="Q15" s="89"/>
      <c r="R15" s="89" t="s">
        <v>513</v>
      </c>
      <c r="S15" s="89"/>
      <c r="T15" s="89"/>
      <c r="U15" s="89" t="s">
        <v>513</v>
      </c>
      <c r="V15" s="89"/>
      <c r="W15" s="89"/>
      <c r="X15" s="89"/>
      <c r="Y15" s="89"/>
      <c r="Z15" s="89"/>
      <c r="AA15" s="89" t="s">
        <v>513</v>
      </c>
      <c r="AB15" s="89" t="s">
        <v>513</v>
      </c>
      <c r="AC15" s="89"/>
      <c r="AD15" s="89"/>
      <c r="AE15" s="89"/>
      <c r="AF15" s="89"/>
      <c r="AG15" s="89"/>
      <c r="AH15" s="89"/>
      <c r="AI15" s="89" t="s">
        <v>512</v>
      </c>
      <c r="AJ15" s="89" t="s">
        <v>512</v>
      </c>
    </row>
    <row r="16" spans="1:36" s="80" customFormat="1" ht="18.75" customHeight="1" thickBot="1">
      <c r="A16" s="88" t="s">
        <v>463</v>
      </c>
      <c r="B16" s="88" t="s">
        <v>517</v>
      </c>
      <c r="C16" s="204" t="s">
        <v>518</v>
      </c>
      <c r="D16" s="205">
        <v>40096</v>
      </c>
      <c r="E16" s="88" t="s">
        <v>519</v>
      </c>
      <c r="F16" s="88" t="s">
        <v>520</v>
      </c>
      <c r="G16" s="88" t="s">
        <v>521</v>
      </c>
      <c r="H16" s="88" t="s">
        <v>512</v>
      </c>
      <c r="I16" s="88"/>
      <c r="J16" s="88" t="s">
        <v>513</v>
      </c>
      <c r="K16" s="88"/>
      <c r="L16" s="88" t="s">
        <v>513</v>
      </c>
      <c r="M16" s="88"/>
      <c r="N16" s="88" t="s">
        <v>513</v>
      </c>
      <c r="O16" s="88"/>
      <c r="P16" s="88"/>
      <c r="Q16" s="88"/>
      <c r="R16" s="88"/>
      <c r="S16" s="88"/>
      <c r="T16" s="88"/>
      <c r="U16" s="88" t="s">
        <v>513</v>
      </c>
      <c r="V16" s="88"/>
      <c r="W16" s="88" t="s">
        <v>513</v>
      </c>
      <c r="X16" s="88"/>
      <c r="Y16" s="88"/>
      <c r="Z16" s="88"/>
      <c r="AA16" s="88" t="s">
        <v>513</v>
      </c>
      <c r="AB16" s="88" t="s">
        <v>513</v>
      </c>
      <c r="AC16" s="88"/>
      <c r="AD16" s="88"/>
      <c r="AE16" s="88"/>
      <c r="AF16" s="88"/>
      <c r="AG16" s="88"/>
      <c r="AH16" s="88"/>
      <c r="AI16" s="88" t="s">
        <v>522</v>
      </c>
      <c r="AJ16" s="88" t="s">
        <v>522</v>
      </c>
    </row>
    <row r="17" spans="1:36" ht="18.75" customHeight="1" thickTop="1">
      <c r="A17" s="81">
        <v>1</v>
      </c>
      <c r="B17" s="81"/>
      <c r="C17" s="82"/>
      <c r="D17" s="83"/>
      <c r="E17" s="97"/>
      <c r="F17" s="97"/>
      <c r="G17" s="96"/>
      <c r="H17" s="81" t="s">
        <v>523</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t="s">
        <v>523</v>
      </c>
      <c r="AJ17" s="81" t="s">
        <v>523</v>
      </c>
    </row>
    <row r="18" spans="1:36" ht="18.75" customHeight="1">
      <c r="A18" s="81">
        <v>2</v>
      </c>
      <c r="B18" s="84"/>
      <c r="C18" s="85"/>
      <c r="D18" s="86"/>
      <c r="E18" s="98"/>
      <c r="F18" s="98"/>
      <c r="G18" s="95"/>
      <c r="H18" s="81" t="s">
        <v>80</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1" t="s">
        <v>80</v>
      </c>
      <c r="AJ18" s="81" t="s">
        <v>523</v>
      </c>
    </row>
    <row r="19" spans="1:36" ht="18.75" customHeight="1">
      <c r="A19" s="81">
        <v>3</v>
      </c>
      <c r="B19" s="84"/>
      <c r="C19" s="85"/>
      <c r="D19" s="86"/>
      <c r="E19" s="98"/>
      <c r="F19" s="98"/>
      <c r="G19" s="95"/>
      <c r="H19" s="81" t="s">
        <v>80</v>
      </c>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1" t="s">
        <v>80</v>
      </c>
      <c r="AJ19" s="81" t="s">
        <v>523</v>
      </c>
    </row>
    <row r="20" spans="1:36" ht="18.75" customHeight="1">
      <c r="A20" s="81">
        <v>4</v>
      </c>
      <c r="B20" s="84"/>
      <c r="C20" s="85"/>
      <c r="D20" s="86"/>
      <c r="E20" s="98"/>
      <c r="F20" s="98"/>
      <c r="G20" s="95"/>
      <c r="H20" s="81" t="s">
        <v>80</v>
      </c>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1" t="s">
        <v>80</v>
      </c>
      <c r="AJ20" s="81" t="s">
        <v>523</v>
      </c>
    </row>
    <row r="21" spans="1:36" ht="18.75" customHeight="1">
      <c r="A21" s="81">
        <v>5</v>
      </c>
      <c r="B21" s="84"/>
      <c r="C21" s="85"/>
      <c r="D21" s="86"/>
      <c r="E21" s="98"/>
      <c r="F21" s="98"/>
      <c r="G21" s="95"/>
      <c r="H21" s="81" t="s">
        <v>80</v>
      </c>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1" t="s">
        <v>80</v>
      </c>
      <c r="AJ21" s="81" t="s">
        <v>523</v>
      </c>
    </row>
    <row r="22" spans="1:36" ht="18.75" customHeight="1">
      <c r="A22" s="81">
        <v>6</v>
      </c>
      <c r="B22" s="84"/>
      <c r="C22" s="85"/>
      <c r="D22" s="86"/>
      <c r="E22" s="98"/>
      <c r="F22" s="98"/>
      <c r="G22" s="95"/>
      <c r="H22" s="81" t="s">
        <v>80</v>
      </c>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1" t="s">
        <v>523</v>
      </c>
      <c r="AJ22" s="81" t="s">
        <v>523</v>
      </c>
    </row>
    <row r="23" spans="1:36" ht="18.75" customHeight="1">
      <c r="A23" s="81">
        <v>7</v>
      </c>
      <c r="B23" s="84"/>
      <c r="C23" s="85"/>
      <c r="D23" s="86"/>
      <c r="E23" s="98"/>
      <c r="F23" s="98"/>
      <c r="G23" s="95"/>
      <c r="H23" s="81" t="s">
        <v>523</v>
      </c>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1" t="s">
        <v>80</v>
      </c>
      <c r="AJ23" s="81" t="s">
        <v>523</v>
      </c>
    </row>
    <row r="24" spans="1:36" ht="18.75" customHeight="1">
      <c r="A24" s="81">
        <v>8</v>
      </c>
      <c r="B24" s="84"/>
      <c r="C24" s="85"/>
      <c r="D24" s="86"/>
      <c r="E24" s="98"/>
      <c r="F24" s="98"/>
      <c r="G24" s="95"/>
      <c r="H24" s="81" t="s">
        <v>523</v>
      </c>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1" t="s">
        <v>80</v>
      </c>
      <c r="AJ24" s="81" t="s">
        <v>523</v>
      </c>
    </row>
    <row r="25" spans="1:36" ht="18.75" customHeight="1">
      <c r="A25" s="81">
        <v>9</v>
      </c>
      <c r="B25" s="84"/>
      <c r="C25" s="85"/>
      <c r="D25" s="86"/>
      <c r="E25" s="98"/>
      <c r="F25" s="98"/>
      <c r="G25" s="95"/>
      <c r="H25" s="81" t="s">
        <v>523</v>
      </c>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1" t="s">
        <v>523</v>
      </c>
      <c r="AJ25" s="81" t="s">
        <v>523</v>
      </c>
    </row>
    <row r="26" spans="1:36" ht="18.75" customHeight="1">
      <c r="A26" s="81">
        <v>10</v>
      </c>
      <c r="B26" s="84"/>
      <c r="C26" s="85"/>
      <c r="D26" s="86"/>
      <c r="E26" s="98"/>
      <c r="F26" s="98"/>
      <c r="G26" s="95"/>
      <c r="H26" s="81" t="s">
        <v>80</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1" t="s">
        <v>80</v>
      </c>
      <c r="AJ26" s="81" t="s">
        <v>523</v>
      </c>
    </row>
    <row r="27" spans="1:36" ht="18.75" customHeight="1">
      <c r="A27" s="81">
        <v>11</v>
      </c>
      <c r="B27" s="84"/>
      <c r="C27" s="85"/>
      <c r="D27" s="86"/>
      <c r="E27" s="98"/>
      <c r="F27" s="98"/>
      <c r="G27" s="95"/>
      <c r="H27" s="81" t="s">
        <v>523</v>
      </c>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1" t="s">
        <v>80</v>
      </c>
      <c r="AJ27" s="81" t="s">
        <v>523</v>
      </c>
    </row>
    <row r="28" spans="1:36" ht="18.75" customHeight="1">
      <c r="A28" s="81">
        <v>12</v>
      </c>
      <c r="B28" s="84"/>
      <c r="C28" s="85"/>
      <c r="D28" s="86"/>
      <c r="E28" s="98"/>
      <c r="F28" s="98"/>
      <c r="G28" s="95"/>
      <c r="H28" s="81" t="s">
        <v>80</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1" t="s">
        <v>80</v>
      </c>
      <c r="AJ28" s="81" t="s">
        <v>523</v>
      </c>
    </row>
    <row r="29" spans="1:36" ht="18.75" customHeight="1">
      <c r="A29" s="81">
        <v>13</v>
      </c>
      <c r="B29" s="84"/>
      <c r="C29" s="85"/>
      <c r="D29" s="86"/>
      <c r="E29" s="98"/>
      <c r="F29" s="98"/>
      <c r="G29" s="95"/>
      <c r="H29" s="81" t="s">
        <v>80</v>
      </c>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1" t="s">
        <v>80</v>
      </c>
      <c r="AJ29" s="81" t="s">
        <v>523</v>
      </c>
    </row>
    <row r="30" spans="1:36" ht="18.75" customHeight="1">
      <c r="A30" s="81">
        <v>14</v>
      </c>
      <c r="B30" s="84"/>
      <c r="C30" s="85"/>
      <c r="D30" s="86"/>
      <c r="E30" s="98"/>
      <c r="F30" s="98"/>
      <c r="G30" s="95"/>
      <c r="H30" s="81" t="s">
        <v>80</v>
      </c>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1" t="s">
        <v>80</v>
      </c>
      <c r="AJ30" s="81" t="s">
        <v>523</v>
      </c>
    </row>
    <row r="31" spans="1:36" ht="18.75" customHeight="1">
      <c r="A31" s="81">
        <v>15</v>
      </c>
      <c r="B31" s="84"/>
      <c r="C31" s="85"/>
      <c r="D31" s="86"/>
      <c r="E31" s="98"/>
      <c r="F31" s="98"/>
      <c r="G31" s="95"/>
      <c r="H31" s="81" t="s">
        <v>80</v>
      </c>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1" t="s">
        <v>80</v>
      </c>
      <c r="AJ31" s="81" t="s">
        <v>523</v>
      </c>
    </row>
    <row r="32" spans="1:36" ht="18.75" customHeight="1">
      <c r="A32" s="81">
        <v>16</v>
      </c>
      <c r="B32" s="84"/>
      <c r="C32" s="85"/>
      <c r="D32" s="86"/>
      <c r="E32" s="98"/>
      <c r="F32" s="98"/>
      <c r="G32" s="95"/>
      <c r="H32" s="81" t="s">
        <v>80</v>
      </c>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1" t="s">
        <v>80</v>
      </c>
      <c r="AJ32" s="81" t="s">
        <v>523</v>
      </c>
    </row>
    <row r="33" spans="1:36" ht="18.75" customHeight="1">
      <c r="A33" s="81">
        <v>17</v>
      </c>
      <c r="B33" s="84"/>
      <c r="C33" s="85"/>
      <c r="D33" s="86"/>
      <c r="E33" s="98"/>
      <c r="F33" s="98"/>
      <c r="G33" s="95"/>
      <c r="H33" s="81" t="s">
        <v>80</v>
      </c>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1" t="s">
        <v>80</v>
      </c>
      <c r="AJ33" s="81" t="s">
        <v>523</v>
      </c>
    </row>
    <row r="34" spans="1:36" ht="18.75" customHeight="1">
      <c r="A34" s="81">
        <v>18</v>
      </c>
      <c r="B34" s="84"/>
      <c r="C34" s="85"/>
      <c r="D34" s="86"/>
      <c r="E34" s="98"/>
      <c r="F34" s="98"/>
      <c r="G34" s="95"/>
      <c r="H34" s="81" t="s">
        <v>80</v>
      </c>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1" t="s">
        <v>80</v>
      </c>
      <c r="AJ34" s="81" t="s">
        <v>523</v>
      </c>
    </row>
    <row r="35" spans="1:36" ht="18.75" customHeight="1">
      <c r="A35" s="81">
        <v>19</v>
      </c>
      <c r="B35" s="84"/>
      <c r="C35" s="85"/>
      <c r="D35" s="86"/>
      <c r="E35" s="98"/>
      <c r="F35" s="98"/>
      <c r="G35" s="95"/>
      <c r="H35" s="81" t="s">
        <v>80</v>
      </c>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1" t="s">
        <v>80</v>
      </c>
      <c r="AJ35" s="81" t="s">
        <v>523</v>
      </c>
    </row>
    <row r="36" spans="1:36" ht="18.75" customHeight="1">
      <c r="A36" s="81">
        <v>20</v>
      </c>
      <c r="B36" s="84"/>
      <c r="C36" s="85"/>
      <c r="D36" s="86"/>
      <c r="E36" s="98"/>
      <c r="F36" s="98"/>
      <c r="G36" s="95"/>
      <c r="H36" s="81" t="s">
        <v>80</v>
      </c>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1" t="s">
        <v>80</v>
      </c>
      <c r="AJ36" s="81" t="s">
        <v>523</v>
      </c>
    </row>
    <row r="37" spans="1:36" ht="18.75" customHeight="1">
      <c r="A37" s="81">
        <v>21</v>
      </c>
      <c r="B37" s="84"/>
      <c r="C37" s="85"/>
      <c r="D37" s="86"/>
      <c r="E37" s="98"/>
      <c r="F37" s="98"/>
      <c r="G37" s="95"/>
      <c r="H37" s="81" t="s">
        <v>80</v>
      </c>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1" t="s">
        <v>80</v>
      </c>
      <c r="AJ37" s="81" t="s">
        <v>523</v>
      </c>
    </row>
    <row r="38" spans="1:36" ht="18.75" customHeight="1">
      <c r="A38" s="81">
        <v>22</v>
      </c>
      <c r="B38" s="84"/>
      <c r="C38" s="85"/>
      <c r="D38" s="86"/>
      <c r="E38" s="98"/>
      <c r="F38" s="98"/>
      <c r="G38" s="95"/>
      <c r="H38" s="81" t="s">
        <v>80</v>
      </c>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1" t="s">
        <v>80</v>
      </c>
      <c r="AJ38" s="81" t="s">
        <v>523</v>
      </c>
    </row>
    <row r="39" spans="1:36" ht="18.75" customHeight="1">
      <c r="A39" s="81">
        <v>23</v>
      </c>
      <c r="B39" s="84"/>
      <c r="C39" s="85"/>
      <c r="D39" s="86"/>
      <c r="E39" s="98"/>
      <c r="F39" s="98"/>
      <c r="G39" s="95"/>
      <c r="H39" s="81" t="s">
        <v>80</v>
      </c>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1" t="s">
        <v>80</v>
      </c>
      <c r="AJ39" s="81" t="s">
        <v>523</v>
      </c>
    </row>
    <row r="40" spans="1:36" ht="18.75" customHeight="1">
      <c r="A40" s="81">
        <v>24</v>
      </c>
      <c r="B40" s="84"/>
      <c r="C40" s="85"/>
      <c r="D40" s="86"/>
      <c r="E40" s="98"/>
      <c r="F40" s="98"/>
      <c r="G40" s="95"/>
      <c r="H40" s="81" t="s">
        <v>80</v>
      </c>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1" t="s">
        <v>80</v>
      </c>
      <c r="AJ40" s="81" t="s">
        <v>523</v>
      </c>
    </row>
    <row r="41" spans="1:36" ht="18.75" customHeight="1">
      <c r="A41" s="81">
        <v>25</v>
      </c>
      <c r="B41" s="84"/>
      <c r="C41" s="85"/>
      <c r="D41" s="86"/>
      <c r="E41" s="98"/>
      <c r="F41" s="98"/>
      <c r="G41" s="95"/>
      <c r="H41" s="81" t="s">
        <v>80</v>
      </c>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1" t="s">
        <v>80</v>
      </c>
      <c r="AJ41" s="81" t="s">
        <v>523</v>
      </c>
    </row>
    <row r="42" spans="1:36" ht="18" customHeight="1">
      <c r="A42" s="78"/>
      <c r="B42" s="78"/>
    </row>
    <row r="43" spans="1:36">
      <c r="A43" s="78"/>
    </row>
    <row r="47" spans="1:36">
      <c r="D47" s="78" t="s">
        <v>524</v>
      </c>
    </row>
  </sheetData>
  <sheetProtection insertColumns="0" insertRows="0" deleteColumns="0" deleteRows="0" selectLockedCells="1"/>
  <mergeCells count="38">
    <mergeCell ref="A1:D1"/>
    <mergeCell ref="I12:AH12"/>
    <mergeCell ref="A12:A13"/>
    <mergeCell ref="C12:C13"/>
    <mergeCell ref="D12:D13"/>
    <mergeCell ref="E12:E13"/>
    <mergeCell ref="F12:F13"/>
    <mergeCell ref="G12:G13"/>
    <mergeCell ref="H12:H13"/>
    <mergeCell ref="B12:B13"/>
    <mergeCell ref="I3:I11"/>
    <mergeCell ref="J3:J11"/>
    <mergeCell ref="K3:K11"/>
    <mergeCell ref="L3:L11"/>
    <mergeCell ref="M3:M11"/>
    <mergeCell ref="N3:N11"/>
    <mergeCell ref="O3:O11"/>
    <mergeCell ref="P3:P11"/>
    <mergeCell ref="Q3:Q11"/>
    <mergeCell ref="R3:R11"/>
    <mergeCell ref="S3:S11"/>
    <mergeCell ref="T3:T11"/>
    <mergeCell ref="U3:U11"/>
    <mergeCell ref="V3:V11"/>
    <mergeCell ref="W3:W11"/>
    <mergeCell ref="X3:X11"/>
    <mergeCell ref="Y3:Y11"/>
    <mergeCell ref="Z3:Z11"/>
    <mergeCell ref="AF3:AF11"/>
    <mergeCell ref="AG3:AG11"/>
    <mergeCell ref="AJ12:AJ13"/>
    <mergeCell ref="AH3:AH11"/>
    <mergeCell ref="AA3:AA11"/>
    <mergeCell ref="AB3:AB11"/>
    <mergeCell ref="AC3:AC11"/>
    <mergeCell ref="AD3:AD11"/>
    <mergeCell ref="AE3:AE11"/>
    <mergeCell ref="AI12:AI13"/>
  </mergeCells>
  <phoneticPr fontId="5"/>
  <conditionalFormatting sqref="H17:H41">
    <cfRule type="expression" dxfId="26" priority="27">
      <formula>FIND("選択",H17)</formula>
    </cfRule>
  </conditionalFormatting>
  <conditionalFormatting sqref="AI17:AJ41">
    <cfRule type="expression" dxfId="25" priority="26">
      <formula>FIND("選択",AI17)</formula>
    </cfRule>
  </conditionalFormatting>
  <conditionalFormatting sqref="AJ17">
    <cfRule type="expression" dxfId="24" priority="25">
      <formula>$AJ$17="あり"</formula>
    </cfRule>
  </conditionalFormatting>
  <conditionalFormatting sqref="AJ18">
    <cfRule type="expression" dxfId="23" priority="24">
      <formula>$AJ$18="あり"</formula>
    </cfRule>
  </conditionalFormatting>
  <conditionalFormatting sqref="AJ19">
    <cfRule type="expression" dxfId="22" priority="23">
      <formula>$AJ$19="あり"</formula>
    </cfRule>
  </conditionalFormatting>
  <conditionalFormatting sqref="AJ20">
    <cfRule type="expression" dxfId="21" priority="22">
      <formula>$AJ$20="あり"</formula>
    </cfRule>
  </conditionalFormatting>
  <conditionalFormatting sqref="AJ21">
    <cfRule type="expression" dxfId="20" priority="21">
      <formula>$AJ$21="あり"</formula>
    </cfRule>
  </conditionalFormatting>
  <conditionalFormatting sqref="AJ22">
    <cfRule type="expression" dxfId="19" priority="20">
      <formula>$AJ$22="あり"</formula>
    </cfRule>
  </conditionalFormatting>
  <conditionalFormatting sqref="AJ23">
    <cfRule type="expression" dxfId="18" priority="19">
      <formula>$AJ$23="あり"</formula>
    </cfRule>
  </conditionalFormatting>
  <conditionalFormatting sqref="AJ24">
    <cfRule type="expression" dxfId="17" priority="18">
      <formula>$AJ$24="あり"</formula>
    </cfRule>
  </conditionalFormatting>
  <conditionalFormatting sqref="AJ25">
    <cfRule type="expression" dxfId="16" priority="17">
      <formula>$AJ$25="あり"</formula>
    </cfRule>
  </conditionalFormatting>
  <conditionalFormatting sqref="AJ26">
    <cfRule type="expression" dxfId="15" priority="16">
      <formula>$AJ$26="あり"</formula>
    </cfRule>
  </conditionalFormatting>
  <conditionalFormatting sqref="AJ27">
    <cfRule type="expression" dxfId="14" priority="15">
      <formula>$AJ$27="あり"</formula>
    </cfRule>
  </conditionalFormatting>
  <conditionalFormatting sqref="AJ28">
    <cfRule type="expression" dxfId="13" priority="14">
      <formula>$AJ$28="あり"</formula>
    </cfRule>
  </conditionalFormatting>
  <conditionalFormatting sqref="AJ29">
    <cfRule type="expression" dxfId="12" priority="13">
      <formula>$AJ$29="あり"</formula>
    </cfRule>
  </conditionalFormatting>
  <conditionalFormatting sqref="AJ30">
    <cfRule type="expression" dxfId="11" priority="12">
      <formula>$AJ$30="あり"</formula>
    </cfRule>
  </conditionalFormatting>
  <conditionalFormatting sqref="AJ31">
    <cfRule type="expression" dxfId="10" priority="11">
      <formula>$AJ$31="あり"</formula>
    </cfRule>
  </conditionalFormatting>
  <conditionalFormatting sqref="AJ32">
    <cfRule type="expression" dxfId="9" priority="10">
      <formula>$AJ$32="あり"</formula>
    </cfRule>
  </conditionalFormatting>
  <conditionalFormatting sqref="AJ33">
    <cfRule type="expression" dxfId="8" priority="9">
      <formula>$AJ$33="あり"</formula>
    </cfRule>
  </conditionalFormatting>
  <conditionalFormatting sqref="AJ34">
    <cfRule type="expression" dxfId="7" priority="8">
      <formula>$AJ$34="あり"</formula>
    </cfRule>
  </conditionalFormatting>
  <conditionalFormatting sqref="AJ35">
    <cfRule type="expression" dxfId="6" priority="7">
      <formula>$AJ$35="あり"</formula>
    </cfRule>
  </conditionalFormatting>
  <conditionalFormatting sqref="AJ36">
    <cfRule type="expression" dxfId="5" priority="6">
      <formula>$AJ$36="あり"</formula>
    </cfRule>
  </conditionalFormatting>
  <conditionalFormatting sqref="AJ37">
    <cfRule type="expression" dxfId="4" priority="5">
      <formula>$AJ$37="あり"</formula>
    </cfRule>
  </conditionalFormatting>
  <conditionalFormatting sqref="AJ38">
    <cfRule type="expression" dxfId="3" priority="4">
      <formula>$AJ$38="あり"</formula>
    </cfRule>
  </conditionalFormatting>
  <conditionalFormatting sqref="AJ39">
    <cfRule type="expression" dxfId="2" priority="3">
      <formula>$AJ$39="あり"</formula>
    </cfRule>
  </conditionalFormatting>
  <conditionalFormatting sqref="AJ40">
    <cfRule type="expression" dxfId="1" priority="2">
      <formula>$AJ$40="あり"</formula>
    </cfRule>
  </conditionalFormatting>
  <conditionalFormatting sqref="AJ41">
    <cfRule type="expression" dxfId="0" priority="1">
      <formula>$AJ$41="あり"</formula>
    </cfRule>
  </conditionalFormatting>
  <dataValidations count="2">
    <dataValidation type="list" allowBlank="1" showInputMessage="1" showErrorMessage="1" sqref="H17:H41 AL16 AI17:AJ41" xr:uid="{8FDFE885-50FD-4C95-A7B5-024E2DCBCFA1}">
      <formula1>"選択,あり,なし"</formula1>
    </dataValidation>
    <dataValidation type="list" allowBlank="1" showInputMessage="1" sqref="H17:H41" xr:uid="{41C0559C-C5A5-403C-9C21-CB972AF12EF3}">
      <formula1>"選択,あり,なし"</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landscape" r:id="rId1"/>
  <headerFooter>
    <oddFooter>&amp;L&amp;"Tahoma,標準"&amp;9JMDF8704J Rev.1&amp;R&amp;9対象品目</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B1B4C-46F3-4429-A6F2-3F44C0EE5204}">
  <dimension ref="A1:E6"/>
  <sheetViews>
    <sheetView view="pageLayout" zoomScaleNormal="75" zoomScaleSheetLayoutView="100" workbookViewId="0">
      <selection activeCell="C68" sqref="C67:C68"/>
    </sheetView>
  </sheetViews>
  <sheetFormatPr defaultColWidth="8" defaultRowHeight="30" customHeight="1"/>
  <cols>
    <col min="1" max="1" width="5.5546875" style="212" bestFit="1" customWidth="1"/>
    <col min="2" max="2" width="8.6640625" style="212" customWidth="1"/>
    <col min="3" max="3" width="14.88671875" style="212" customWidth="1"/>
    <col min="4" max="4" width="6.6640625" style="212" customWidth="1"/>
    <col min="5" max="5" width="81.33203125" style="212" customWidth="1"/>
    <col min="6" max="6" width="3.21875" style="212" customWidth="1"/>
    <col min="7" max="7" width="25.33203125" style="212" customWidth="1"/>
    <col min="8" max="8" width="43.33203125" style="212" customWidth="1"/>
    <col min="9" max="16384" width="8" style="212"/>
  </cols>
  <sheetData>
    <row r="1" spans="1:5" s="210" customFormat="1" ht="31.9" customHeight="1">
      <c r="A1" s="489" t="s">
        <v>525</v>
      </c>
      <c r="B1" s="489"/>
      <c r="C1" s="489"/>
      <c r="D1" s="489"/>
      <c r="E1" s="489"/>
    </row>
    <row r="2" spans="1:5" ht="35.65" customHeight="1">
      <c r="A2" s="211" t="s">
        <v>526</v>
      </c>
      <c r="B2" s="211" t="s">
        <v>527</v>
      </c>
      <c r="C2" s="211" t="s">
        <v>528</v>
      </c>
      <c r="D2" s="211" t="s">
        <v>529</v>
      </c>
      <c r="E2" s="211" t="s">
        <v>530</v>
      </c>
    </row>
    <row r="3" spans="1:5">
      <c r="A3" s="213">
        <v>0</v>
      </c>
      <c r="B3" s="225">
        <v>44621</v>
      </c>
      <c r="C3" s="214" t="s">
        <v>531</v>
      </c>
      <c r="D3" s="214" t="s">
        <v>532</v>
      </c>
      <c r="E3" s="223" t="s">
        <v>533</v>
      </c>
    </row>
    <row r="4" spans="1:5" ht="234.75" customHeight="1">
      <c r="A4" s="215">
        <v>1</v>
      </c>
      <c r="B4" s="239">
        <v>45328</v>
      </c>
      <c r="C4" s="216" t="s">
        <v>534</v>
      </c>
      <c r="D4" s="215" t="s">
        <v>535</v>
      </c>
      <c r="E4" s="238" t="s">
        <v>536</v>
      </c>
    </row>
    <row r="5" spans="1:5" ht="30" customHeight="1">
      <c r="A5" s="213"/>
      <c r="B5" s="214"/>
      <c r="C5" s="214"/>
      <c r="D5" s="214"/>
      <c r="E5" s="214"/>
    </row>
    <row r="6" spans="1:5" ht="30" customHeight="1">
      <c r="A6" s="217"/>
      <c r="B6" s="218"/>
      <c r="C6" s="218"/>
      <c r="D6" s="218"/>
      <c r="E6" s="218"/>
    </row>
  </sheetData>
  <mergeCells count="1">
    <mergeCell ref="A1:E1"/>
  </mergeCells>
  <phoneticPr fontId="5"/>
  <printOptions gridLines="1"/>
  <pageMargins left="0.39370078740157483" right="0.39370078740157483" top="1.1215625" bottom="0.74803149606299213" header="0.11811023622047245" footer="0.11811023622047245"/>
  <pageSetup paperSize="9" scale="97" orientation="landscape" r:id="rId1"/>
  <headerFooter>
    <oddHeader>&amp;L&amp;G&amp;C&amp;"Tahoma,太字"JMDF8704J
&amp;"Meiryo UI,太字"&amp;KFF0000薬機法 定期QMS適合性調査（5年毎） プロファイルフォーム&amp;"ＭＳ Ｐゴシック,太字"&amp;K01+000
&amp;"Tahoma,太字"&amp;KFF0000PMD Act - Client profile form (CIF) for Re-certification audit (every 5 year)
Rev.1 (Feb 2024)</oddHeader>
    <oddFooter>&amp;L&amp;8The contents of this document are confidential to BSI Group
The definitive version of this document is only available through the BSI BMS&amp;C&amp;9&amp;A&amp;R&amp;9&amp;G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MS Medical Devices Document" ma:contentTypeID="0x010100867DFEB51DD5B54CB308B1361AC7C54A00A2D8819C9B1C6446945F6714EE7CD3C3" ma:contentTypeVersion="18" ma:contentTypeDescription="" ma:contentTypeScope="" ma:versionID="8b1b2a2f54b93cc09ad35f1298718236">
  <xsd:schema xmlns:xsd="http://www.w3.org/2001/XMLSchema" xmlns:xs="http://www.w3.org/2001/XMLSchema" xmlns:p="http://schemas.microsoft.com/office/2006/metadata/properties" xmlns:ns1="b78498c0-b46d-489d-87c9-7d50f27fb22b" xmlns:ns3="10ac2b1f-62ff-45ab-a34a-7b7fefdc2706" xmlns:ns4="http://schemas.microsoft.com/sharepoint/v3/fields" xmlns:ns5="b22146c9-2d7c-43b5-bd2c-486aa23202f5" targetNamespace="http://schemas.microsoft.com/office/2006/metadata/properties" ma:root="true" ma:fieldsID="0aa2077c6e253648d7a7a64d5c6cf82b" ns1:_="" ns3:_="" ns4:_="" ns5:_="">
    <xsd:import namespace="b78498c0-b46d-489d-87c9-7d50f27fb22b"/>
    <xsd:import namespace="10ac2b1f-62ff-45ab-a34a-7b7fefdc2706"/>
    <xsd:import namespace="http://schemas.microsoft.com/sharepoint/v3/fields"/>
    <xsd:import namespace="b22146c9-2d7c-43b5-bd2c-486aa23202f5"/>
    <xsd:element name="properties">
      <xsd:complexType>
        <xsd:sequence>
          <xsd:element name="documentManagement">
            <xsd:complexType>
              <xsd:all>
                <xsd:element ref="ns1:BS_DocType" minOccurs="0"/>
                <xsd:element ref="ns1:BS_DocCategory" minOccurs="0"/>
                <xsd:element ref="ns1:BS_DocID"/>
                <xsd:element ref="ns1:BS_ExternalResource" minOccurs="0"/>
                <xsd:element ref="ns1:BS_DocAbstract" minOccurs="0"/>
                <xsd:element ref="ns3:TaxCatchAll" minOccurs="0"/>
                <xsd:element ref="ns3:TaxCatchAllLabel" minOccurs="0"/>
                <xsd:element ref="ns1:BS_DocReviewDate"/>
                <xsd:element ref="ns1:BS_DocController"/>
                <xsd:element ref="ns1:BS_DocTechOwner" minOccurs="0"/>
                <xsd:element ref="ns1:BS_DocApprover" minOccurs="0"/>
                <xsd:element ref="ns1:BS_TargetAudience" minOccurs="0"/>
                <xsd:element ref="ns1:BS_DisplayOnRollup" minOccurs="0"/>
                <xsd:element ref="ns4:BS_Comments" minOccurs="0"/>
                <xsd:element ref="ns3:TaxKeywordTaxHTField" minOccurs="0"/>
                <xsd:element ref="ns1:BS_DocApprovers"/>
                <xsd:element ref="ns5:BS_RelatedDocuments" minOccurs="0"/>
                <xsd:element ref="ns1:BS_RelevantLocationsOrderInSearch" minOccurs="0"/>
                <xsd:element ref="ns1:BS_ProperRegion" minOccurs="0"/>
                <xsd:element ref="ns1:jd3b2dd1f44443a699cf1fcc659d4278" minOccurs="0"/>
                <xsd:element ref="ns5:_Flow_SignoffStatus" minOccurs="0"/>
                <xsd:element ref="ns5:GlobalPolicy" minOccurs="0"/>
                <xsd:element ref="ns1:lc0b8c537ed04d05bf91430ff41724f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498c0-b46d-489d-87c9-7d50f27fb22b" elementFormDefault="qualified">
    <xsd:import namespace="http://schemas.microsoft.com/office/2006/documentManagement/types"/>
    <xsd:import namespace="http://schemas.microsoft.com/office/infopath/2007/PartnerControls"/>
    <xsd:element name="BS_DocType" ma:index="0" nillable="true" ma:displayName="Document Type" ma:internalName="BS_DocType" ma:readOnly="false">
      <xsd:simpleType>
        <xsd:restriction base="dms:Choice">
          <xsd:enumeration value="Policy Manual"/>
          <xsd:enumeration value="Procedure"/>
          <xsd:enumeration value="Form"/>
          <xsd:enumeration value="Process Map"/>
          <xsd:enumeration value="Guidance Note"/>
          <xsd:enumeration value="Work Instruction"/>
        </xsd:restriction>
      </xsd:simpleType>
    </xsd:element>
    <xsd:element name="BS_DocCategory" ma:index="1" nillable="true" ma:displayName="Document Category" ma:format="Dropdown" ma:indexed="true" ma:internalName="BS_DocCategory" ma:readOnly="false">
      <xsd:simpleType>
        <xsd:restriction base="dms:Choice">
          <xsd:enumeration value="Delivery Processes"/>
          <xsd:enumeration value="Equipment &amp; Calibration"/>
          <xsd:enumeration value="Compliance"/>
          <xsd:enumeration value="Marketing"/>
          <xsd:enumeration value="New Product Development"/>
          <xsd:enumeration value="People Development, Competency &amp; Skills"/>
          <xsd:enumeration value="Governance"/>
          <xsd:enumeration value="Sales Processes"/>
          <xsd:enumeration value="Training Business"/>
          <xsd:enumeration value="Global Compliance"/>
          <xsd:enumeration value="Support"/>
          <xsd:enumeration value="Health, Safety &amp; Environment"/>
        </xsd:restriction>
      </xsd:simpleType>
    </xsd:element>
    <xsd:element name="BS_DocID" ma:index="3" ma:displayName="Document ID" ma:default="Unknown ID" ma:format="Dropdown" ma:indexed="true" ma:internalName="BS_DocID" ma:readOnly="false">
      <xsd:simpleType>
        <xsd:restriction base="dms:Text">
          <xsd:maxLength value="255"/>
        </xsd:restriction>
      </xsd:simpleType>
    </xsd:element>
    <xsd:element name="BS_ExternalResource" ma:index="4" nillable="true" ma:displayName="External Resource" ma:description="Select to make available to ERs" ma:internalName="BS_ExternalResource" ma:readOnly="false">
      <xsd:simpleType>
        <xsd:restriction base="dms:Boolean"/>
      </xsd:simpleType>
    </xsd:element>
    <xsd:element name="BS_DocAbstract" ma:index="5" nillable="true" ma:displayName="Document Abstract" ma:description="This field can have no more than 255 characters" ma:internalName="BS_DocAbstract" ma:readOnly="false">
      <xsd:simpleType>
        <xsd:restriction base="dms:Note">
          <xsd:maxLength value="255"/>
        </xsd:restriction>
      </xsd:simpleType>
    </xsd:element>
    <xsd:element name="BS_DocReviewDate" ma:index="10" ma:displayName="Review Date" ma:default="2017-12-01T00:00:00Z" ma:format="DateTime" ma:internalName="BS_DocReviewDate" ma:readOnly="false">
      <xsd:simpleType>
        <xsd:restriction base="dms:DateTime"/>
      </xsd:simpleType>
    </xsd:element>
    <xsd:element name="BS_DocController" ma:index="11" ma:displayName="Document Controller" ma:list="UserInfo" ma:internalName="BS_DocControlle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DocTechOwner" ma:index="12" nillable="true" ma:displayName="Technical Owner" ma:list="UserInfo" ma:internalName="BS_DocTech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ocApprover" ma:index="13" nillable="true" ma:displayName="Document Approver" ma:list="UserInfo" ma:internalName="BS_DocApprov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TargetAudience" ma:index="14" nillable="true" ma:displayName="Target Audience" ma:list="UserInfo" ma:internalName="BS_TargetAudience"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isplayOnRollup" ma:index="15" nillable="true" ma:displayName="Display On Rollup" ma:description="Select to display on latest changes rollup on home page" ma:internalName="BS_DisplayOnRollup" ma:readOnly="false">
      <xsd:simpleType>
        <xsd:restriction base="dms:Boolean"/>
      </xsd:simpleType>
    </xsd:element>
    <xsd:element name="BS_DocApprovers" ma:index="25" ma:displayName="Approvers" ma:list="UserInfo" ma:internalName="BS_DocApprovers"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RelevantLocationsOrderInSearch" ma:index="27" nillable="true" ma:displayName="Relevant Locations Order" ma:internalName="BS_RelevantLocationsOrderInSearch" ma:readOnly="false">
      <xsd:simpleType>
        <xsd:restriction base="dms:Number"/>
      </xsd:simpleType>
    </xsd:element>
    <xsd:element name="BS_ProperRegion" ma:index="28" nillable="true" ma:displayName="Proper Region" ma:indexed="true" ma:internalName="BS_ProperRegion" ma:readOnly="false">
      <xsd:simpleType>
        <xsd:restriction base="dms:Text"/>
      </xsd:simpleType>
    </xsd:element>
    <xsd:element name="jd3b2dd1f44443a699cf1fcc659d4278" ma:index="29" nillable="true" ma:taxonomy="true" ma:internalName="jd3b2dd1f44443a699cf1fcc659d4278" ma:taxonomyFieldName="BS_RelevantLocations" ma:displayName="Relevant Locations" ma:readOnly="false" ma:default="" ma:fieldId="{3d3b2dd1-f444-43a6-99cf-1fcc659d4278}" ma:taxonomyMulti="true" ma:sspId="0681932f-65af-4828-885f-751e7f09000a" ma:termSetId="ae7f744a-2ade-45a1-a902-299605901f97" ma:anchorId="00000000-0000-0000-0000-000000000000" ma:open="false" ma:isKeyword="false">
      <xsd:complexType>
        <xsd:sequence>
          <xsd:element ref="pc:Terms" minOccurs="0" maxOccurs="1"/>
        </xsd:sequence>
      </xsd:complexType>
    </xsd:element>
    <xsd:element name="lc0b8c537ed04d05bf91430ff41724f2" ma:index="32" nillable="true" ma:taxonomy="true" ma:internalName="lc0b8c537ed04d05bf91430ff41724f2" ma:taxonomyFieldName="BS_Product" ma:displayName="Products" ma:default="" ma:fieldId="{5c0b8c53-7ed0-4d05-bf91-430ff41724f2}" ma:taxonomyMulti="true" ma:sspId="0681932f-65af-4828-885f-751e7f09000a" ma:termSetId="fde34f29-b921-4118-91b6-ab8b9620b60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ac2b1f-62ff-45ab-a34a-7b7fefdc2706" elementFormDefault="qualified">
    <xsd:import namespace="http://schemas.microsoft.com/office/2006/documentManagement/types"/>
    <xsd:import namespace="http://schemas.microsoft.com/office/infopath/2007/PartnerControls"/>
    <xsd:element name="TaxCatchAll" ma:index="7" nillable="true" ma:displayName="Taxonomy Catch All Column" ma:description="" ma:hidden="true" ma:list="{21ed7c3e-a7aa-4142-be86-973f2e5ef583}" ma:internalName="TaxCatchAll" ma:showField="CatchAllData"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description="" ma:hidden="true" ma:list="{21ed7c3e-a7aa-4142-be86-973f2e5ef583}" ma:internalName="TaxCatchAllLabel" ma:readOnly="true" ma:showField="CatchAllDataLabel"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0681932f-65af-4828-885f-751e7f09000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S_Comments" ma:index="16" nillable="true" ma:displayName="Comments" ma:description="This field can have no more than 255 characters" ma:internalName="BS_Comme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2146c9-2d7c-43b5-bd2c-486aa23202f5" elementFormDefault="qualified">
    <xsd:import namespace="http://schemas.microsoft.com/office/2006/documentManagement/types"/>
    <xsd:import namespace="http://schemas.microsoft.com/office/infopath/2007/PartnerControls"/>
    <xsd:element name="BS_RelatedDocuments" ma:index="26" nillable="true" ma:displayName="Related Documents" ma:list="{b22146c9-2d7c-43b5-bd2c-486aa23202f5}" ma:internalName="BS_RelatedDocuments" ma:readOnly="false" ma:showField="BS_DocID"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_Flow_SignoffStatus" ma:index="30" nillable="true" ma:displayName="Sign-off status" ma:internalName="Sign_x002d_off_x0020_status">
      <xsd:simpleType>
        <xsd:restriction base="dms:Text"/>
      </xsd:simpleType>
    </xsd:element>
    <xsd:element name="GlobalPolicy" ma:index="31" nillable="true" ma:displayName="Global Policy" ma:default="0" ma:description="Describes whether this is a BSI global policy document" ma:format="Dropdown" ma:indexed="true" ma:internalName="GlobalPolic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S_DocCategory xmlns="b78498c0-b46d-489d-87c9-7d50f27fb22b">Sales Processes</BS_DocCategory>
    <BS_DocController xmlns="b78498c0-b46d-489d-87c9-7d50f27fb22b">
      <UserInfo>
        <DisplayName>Medical Devices Document Control</DisplayName>
        <AccountId>270</AccountId>
        <AccountType/>
      </UserInfo>
    </BS_DocController>
    <jd3b2dd1f44443a699cf1fcc659d4278 xmlns="b78498c0-b46d-489d-87c9-7d50f27fb22b">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78edfd7a-1ab1-4d64-a46d-feea40b588c6</TermId>
        </TermInfo>
        <TermInfo xmlns="http://schemas.microsoft.com/office/infopath/2007/PartnerControls">
          <TermName xmlns="http://schemas.microsoft.com/office/infopath/2007/PartnerControls">Japan</TermName>
          <TermId xmlns="http://schemas.microsoft.com/office/infopath/2007/PartnerControls">b02f4b7c-2c69-40a9-8e83-4a7efd73826f</TermId>
        </TermInfo>
      </Terms>
    </jd3b2dd1f44443a699cf1fcc659d4278>
    <BS_DisplayOnRollup xmlns="b78498c0-b46d-489d-87c9-7d50f27fb22b" xsi:nil="true"/>
    <BS_DocReviewDate xmlns="b78498c0-b46d-489d-87c9-7d50f27fb22b">2027-02-01T00:00:00+00:00</BS_DocReviewDate>
    <BS_DocType xmlns="b78498c0-b46d-489d-87c9-7d50f27fb22b">Form</BS_DocType>
    <BS_DocTechOwner xmlns="b78498c0-b46d-489d-87c9-7d50f27fb22b">
      <UserInfo>
        <DisplayName>Keiko Takahashi （高橋 佳子）</DisplayName>
        <AccountId>160</AccountId>
        <AccountType/>
      </UserInfo>
    </BS_DocTechOwner>
    <BS_ExternalResource xmlns="b78498c0-b46d-489d-87c9-7d50f27fb22b" xsi:nil="true"/>
    <BS_DocApprover xmlns="b78498c0-b46d-489d-87c9-7d50f27fb22b">
      <UserInfo>
        <DisplayName/>
        <AccountId xsi:nil="true"/>
        <AccountType/>
      </UserInfo>
    </BS_DocApprover>
    <BS_DocID xmlns="b78498c0-b46d-489d-87c9-7d50f27fb22b">JMDF8704J</BS_DocID>
    <TaxKeywordTaxHTField xmlns="10ac2b1f-62ff-45ab-a34a-7b7fefdc2706">
      <Terms xmlns="http://schemas.microsoft.com/office/infopath/2007/PartnerControls">
        <TermInfo xmlns="http://schemas.microsoft.com/office/infopath/2007/PartnerControls">
          <TermName xmlns="http://schemas.microsoft.com/office/infopath/2007/PartnerControls">client profile form</TermName>
          <TermId xmlns="http://schemas.microsoft.com/office/infopath/2007/PartnerControls">409fa7a5-efa4-4b8b-bc9a-1a567490f503</TermId>
        </TermInfo>
        <TermInfo xmlns="http://schemas.microsoft.com/office/infopath/2007/PartnerControls">
          <TermName xmlns="http://schemas.microsoft.com/office/infopath/2007/PartnerControls">medical devices</TermName>
          <TermId xmlns="http://schemas.microsoft.com/office/infopath/2007/PartnerControls">932ea7ed-479f-4c24-bb28-c67bb5c92556</TermId>
        </TermInfo>
        <TermInfo xmlns="http://schemas.microsoft.com/office/infopath/2007/PartnerControls">
          <TermName xmlns="http://schemas.microsoft.com/office/infopath/2007/PartnerControls">見積書</TermName>
          <TermId xmlns="http://schemas.microsoft.com/office/infopath/2007/PartnerControls">47a7a18f-9fa4-4152-af1e-4a757992e662</TermId>
        </TermInfo>
        <TermInfo xmlns="http://schemas.microsoft.com/office/infopath/2007/PartnerControls">
          <TermName xmlns="http://schemas.microsoft.com/office/infopath/2007/PartnerControls">Certification planning</TermName>
          <TermId xmlns="http://schemas.microsoft.com/office/infopath/2007/PartnerControls">401a4905-fc76-4bbf-ab67-ab7cdf537175</TermId>
        </TermInfo>
        <TermInfo xmlns="http://schemas.microsoft.com/office/infopath/2007/PartnerControls">
          <TermName xmlns="http://schemas.microsoft.com/office/infopath/2007/PartnerControls">application</TermName>
          <TermId xmlns="http://schemas.microsoft.com/office/infopath/2007/PartnerControls">8278ad02-d261-40b8-9cd6-c043e6edc901</TermId>
        </TermInfo>
        <TermInfo xmlns="http://schemas.microsoft.com/office/infopath/2007/PartnerControls">
          <TermName xmlns="http://schemas.microsoft.com/office/infopath/2007/PartnerControls">申請</TermName>
          <TermId xmlns="http://schemas.microsoft.com/office/infopath/2007/PartnerControls">4712d9fa-7d7b-4c98-90b6-0e5912045df6</TermId>
        </TermInfo>
        <TermInfo xmlns="http://schemas.microsoft.com/office/infopath/2007/PartnerControls">
          <TermName xmlns="http://schemas.microsoft.com/office/infopath/2007/PartnerControls">日本</TermName>
          <TermId xmlns="http://schemas.microsoft.com/office/infopath/2007/PartnerControls">66f59f33-8c36-41ef-ace3-d8ea7488f374</TermId>
        </TermInfo>
        <TermInfo xmlns="http://schemas.microsoft.com/office/infopath/2007/PartnerControls">
          <TermName xmlns="http://schemas.microsoft.com/office/infopath/2007/PartnerControls">プロファイルフォーム</TermName>
          <TermId xmlns="http://schemas.microsoft.com/office/infopath/2007/PartnerControls">4c7d1081-9893-47b2-bd1c-91e62425f1d3</TermId>
        </TermInfo>
        <TermInfo xmlns="http://schemas.microsoft.com/office/infopath/2007/PartnerControls">
          <TermName xmlns="http://schemas.microsoft.com/office/infopath/2007/PartnerControls">認証計画書</TermName>
          <TermId xmlns="http://schemas.microsoft.com/office/infopath/2007/PartnerControls">38399e9d-5781-4a82-b525-8a49ebc24f13</TermId>
        </TermInfo>
        <TermInfo xmlns="http://schemas.microsoft.com/office/infopath/2007/PartnerControls">
          <TermName xmlns="http://schemas.microsoft.com/office/infopath/2007/PartnerControls">医療機器</TermName>
          <TermId xmlns="http://schemas.microsoft.com/office/infopath/2007/PartnerControls">e0c44bee-7c51-4944-8357-b7ae267920f7</TermId>
        </TermInfo>
        <TermInfo xmlns="http://schemas.microsoft.com/office/infopath/2007/PartnerControls">
          <TermName xmlns="http://schemas.microsoft.com/office/infopath/2007/PartnerControls">薬機法</TermName>
          <TermId xmlns="http://schemas.microsoft.com/office/infopath/2007/PartnerControls">933e3cc1-4a19-411e-b16b-087c8a0e2325</TermId>
        </TermInfo>
        <TermInfo xmlns="http://schemas.microsoft.com/office/infopath/2007/PartnerControls">
          <TermName xmlns="http://schemas.microsoft.com/office/infopath/2007/PartnerControls">quotation</TermName>
          <TermId xmlns="http://schemas.microsoft.com/office/infopath/2007/PartnerControls">309b1a08-25a5-440f-a8a1-f063efeac8db</TermId>
        </TermInfo>
        <TermInfo xmlns="http://schemas.microsoft.com/office/infopath/2007/PartnerControls">
          <TermName xmlns="http://schemas.microsoft.com/office/infopath/2007/PartnerControls">PMD Act</TermName>
          <TermId xmlns="http://schemas.microsoft.com/office/infopath/2007/PartnerControls">706117f9-c61d-4cf0-bf4c-9e47955fd96b</TermId>
        </TermInfo>
        <TermInfo xmlns="http://schemas.microsoft.com/office/infopath/2007/PartnerControls">
          <TermName xmlns="http://schemas.microsoft.com/office/infopath/2007/PartnerControls">japan</TermName>
          <TermId xmlns="http://schemas.microsoft.com/office/infopath/2007/PartnerControls">05c12aa6-55cb-4d36-b150-0672cf21d82e</TermId>
        </TermInfo>
      </Terms>
    </TaxKeywordTaxHTField>
    <BS_DocAbstract xmlns="b78498c0-b46d-489d-87c9-7d50f27fb22b">薬機法の定期QMS適合性調査（5年毎調査）において申請者が記入するプロファイルフォーム。当様式には、認証計画書と見積書の様式も含まれる。
Client profile form to be completed by appicant as part of periodic QMS conformity audit application under PMD Act. This form also contains Certification planning and quotation form.</BS_DocAbstract>
    <BS_Comments xmlns="http://schemas.microsoft.com/sharepoint/v3/fields" xsi:nil="true"/>
    <BS_DocApprovers xmlns="b78498c0-b46d-489d-87c9-7d50f27fb22b">
      <UserInfo>
        <DisplayName>i:0#.f|membership|yoshiaki.suzuki@bsigroup.com</DisplayName>
        <AccountId>236</AccountId>
        <AccountType/>
      </UserInfo>
    </BS_DocApprovers>
    <BS_TargetAudience xmlns="b78498c0-b46d-489d-87c9-7d50f27fb22b">
      <UserInfo>
        <DisplayName/>
        <AccountId xsi:nil="true"/>
        <AccountType/>
      </UserInfo>
    </BS_TargetAudience>
    <BS_RelevantLocationsOrderInSearch xmlns="b78498c0-b46d-489d-87c9-7d50f27fb22b" xsi:nil="true"/>
    <TaxCatchAll xmlns="10ac2b1f-62ff-45ab-a34a-7b7fefdc2706">
      <Value>16044</Value>
      <Value>583</Value>
      <Value>16048</Value>
      <Value>16047</Value>
      <Value>358</Value>
      <Value>16045</Value>
      <Value>16007</Value>
      <Value>16043</Value>
      <Value>16046</Value>
      <Value>14931</Value>
      <Value>15632</Value>
      <Value>498</Value>
      <Value>15629</Value>
      <Value>8929</Value>
      <Value>9009</Value>
      <Value>16008</Value>
    </TaxCatchAll>
    <BS_ProperRegion xmlns="b78498c0-b46d-489d-87c9-7d50f27fb22b" xsi:nil="true"/>
    <BS_RelatedDocuments xmlns="b22146c9-2d7c-43b5-bd2c-486aa23202f5">
      <Value>7984</Value>
      <Value>7985</Value>
      <Value>7990</Value>
      <Value>7999</Value>
      <Value>7962</Value>
      <Value>7968</Value>
      <Value>7989</Value>
    </BS_RelatedDocuments>
    <_Flow_SignoffStatus xmlns="b22146c9-2d7c-43b5-bd2c-486aa23202f5" xsi:nil="true"/>
    <GlobalPolicy xmlns="b22146c9-2d7c-43b5-bd2c-486aa23202f5">false</GlobalPolicy>
    <lc0b8c537ed04d05bf91430ff41724f2 xmlns="b78498c0-b46d-489d-87c9-7d50f27fb22b">
      <Terms xmlns="http://schemas.microsoft.com/office/infopath/2007/PartnerControls"/>
    </lc0b8c537ed04d05bf91430ff41724f2>
  </documentManagement>
</p:properties>
</file>

<file path=customXml/itemProps1.xml><?xml version="1.0" encoding="utf-8"?>
<ds:datastoreItem xmlns:ds="http://schemas.openxmlformats.org/officeDocument/2006/customXml" ds:itemID="{8C079432-5197-4724-AD12-8AF6FCD1DDCC}">
  <ds:schemaRefs>
    <ds:schemaRef ds:uri="http://schemas.microsoft.com/sharepoint/v3/contenttype/forms"/>
  </ds:schemaRefs>
</ds:datastoreItem>
</file>

<file path=customXml/itemProps2.xml><?xml version="1.0" encoding="utf-8"?>
<ds:datastoreItem xmlns:ds="http://schemas.openxmlformats.org/officeDocument/2006/customXml" ds:itemID="{B24AD271-E8C8-4411-BA95-0D53AD9D4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498c0-b46d-489d-87c9-7d50f27fb22b"/>
    <ds:schemaRef ds:uri="10ac2b1f-62ff-45ab-a34a-7b7fefdc2706"/>
    <ds:schemaRef ds:uri="http://schemas.microsoft.com/sharepoint/v3/fields"/>
    <ds:schemaRef ds:uri="b22146c9-2d7c-43b5-bd2c-486aa2320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5806C5-907E-419D-9162-33B113B4E356}">
  <ds:schemaRefs>
    <ds:schemaRef ds:uri="http://schemas.microsoft.com/office/2006/metadata/properties"/>
    <ds:schemaRef ds:uri="http://schemas.microsoft.com/office/infopath/2007/PartnerControls"/>
    <ds:schemaRef ds:uri="b78498c0-b46d-489d-87c9-7d50f27fb22b"/>
    <ds:schemaRef ds:uri="10ac2b1f-62ff-45ab-a34a-7b7fefdc2706"/>
    <ds:schemaRef ds:uri="http://schemas.microsoft.com/sharepoint/v3/fields"/>
    <ds:schemaRef ds:uri="b22146c9-2d7c-43b5-bd2c-486aa2320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見積兼申込書</vt:lpstr>
      <vt:lpstr>別紙</vt:lpstr>
      <vt:lpstr>認証計画書</vt:lpstr>
      <vt:lpstr>見積根拠リストQMS</vt:lpstr>
      <vt:lpstr>お客様情報</vt:lpstr>
      <vt:lpstr>製造所情報</vt:lpstr>
      <vt:lpstr>対象品目</vt:lpstr>
      <vt:lpstr>Revision History JMDF8704J</vt:lpstr>
      <vt:lpstr>'Revision History JMDF8704J'!OLE_LINK1</vt:lpstr>
      <vt:lpstr>'Revision History JMDF8704J'!OLE_LINK2</vt:lpstr>
      <vt:lpstr>'Revision History JMDF8704J'!Print_Area</vt:lpstr>
      <vt:lpstr>お客様情報!Print_Area</vt:lpstr>
      <vt:lpstr>見積兼申込書!Print_Area</vt:lpstr>
      <vt:lpstr>見積根拠リストQMS!Print_Area</vt:lpstr>
      <vt:lpstr>製造所情報!Print_Area</vt:lpstr>
      <vt:lpstr>対象品目!Print_Area</vt:lpstr>
      <vt:lpstr>認証計画書!Print_Area</vt:lpstr>
      <vt:lpstr>別紙!Print_Area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薬機法 定期QMS適合性調査（5年毎） プロファイルフォーム PMD Act - Client profile form (CIF) for Re-certification audit (every 5 year)</dc:title>
  <dc:subject/>
  <dc:creator>Mikio Maeda</dc:creator>
  <cp:keywords>日本; application; 認証計画書; client profile form; 薬機法; 申請; プロファイルフォーム; Certification planning; quotation; 見積書; 医療機器; medical devices; PMD Act; japan</cp:keywords>
  <dc:description/>
  <cp:lastModifiedBy>Reina Tanaka （田中 伶奈）</cp:lastModifiedBy>
  <cp:revision/>
  <dcterms:created xsi:type="dcterms:W3CDTF">2013-08-26T11:19:51Z</dcterms:created>
  <dcterms:modified xsi:type="dcterms:W3CDTF">2024-02-15T12:41:45Z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0x010100867DFEB51DD5B54CB308B1361AC7C54A00A2D8819C9B1C6446945F6714EE7CD3C3</vt:lpwstr>
  </property>
  <property fmtid="{D5CDD505-2E9C-101B-9397-08002B2CF9AE}" pid="3" name="TaxKeyword">
    <vt:lpwstr>16044;#client profile form|409fa7a5-efa4-4b8b-bc9a-1a567490f503;#583;#medical devices|932ea7ed-479f-4c24-bb28-c67bb5c92556;#16048;#見積書|47a7a18f-9fa4-4152-af1e-4a757992e662;#16047;#Certification planning|401a4905-fc76-4bbf-ab67-ab7cdf537175;#358;#application|8278ad02-d261-40b8-9cd6-c043e6edc901;#16045;#申請|4712d9fa-7d7b-4c98-90b6-0e5912045df6;#16007;#日本|66f59f33-8c36-41ef-ace3-d8ea7488f374;#16043;#プロファイルフォーム|4c7d1081-9893-47b2-bd1c-91e62425f1d3;#16046;#認証計画書|38399e9d-5781-4a82-b525-8a49ebc24f13;#14931;#医療機器|e0c44bee-7c51-4944-8357-b7ae267920f7;#15632;#薬機法|933e3cc1-4a19-411e-b16b-087c8a0e2325;#498;#quotation|309b1a08-25a5-440f-a8a1-f063efeac8db;#15629;#PMD Act|706117f9-c61d-4cf0-bf4c-9e47955fd96b;#16008;#japan|05c12aa6-55cb-4d36-b150-0672cf21d82e</vt:lpwstr>
  </property>
  <property fmtid="{D5CDD505-2E9C-101B-9397-08002B2CF9AE}" pid="4" name="BS_RelevantLocations">
    <vt:lpwstr>8929;#Global|78edfd7a-1ab1-4d64-a46d-feea40b588c6;#9009;#Japan|b02f4b7c-2c69-40a9-8e83-4a7efd73826f</vt:lpwstr>
  </property>
  <property fmtid="{D5CDD505-2E9C-101B-9397-08002B2CF9AE}" pid="5" name="BS_Product">
    <vt:lpwstr/>
  </property>
  <property fmtid="{D5CDD505-2E9C-101B-9397-08002B2CF9AE}" pid="6" name="lc0b8c537ed04d05bf91430ff41724f2">
    <vt:lpwstr/>
  </property>
  <property fmtid="{D5CDD505-2E9C-101B-9397-08002B2CF9AE}" pid="7" name="MSIP_Label_4dda24af-ac8f-4a9d-9d98-ed58ba2c887a_Enabled">
    <vt:lpwstr>true</vt:lpwstr>
  </property>
  <property fmtid="{D5CDD505-2E9C-101B-9397-08002B2CF9AE}" pid="8" name="MSIP_Label_4dda24af-ac8f-4a9d-9d98-ed58ba2c887a_SetDate">
    <vt:lpwstr>2023-12-28T09:18:22Z</vt:lpwstr>
  </property>
  <property fmtid="{D5CDD505-2E9C-101B-9397-08002B2CF9AE}" pid="9" name="MSIP_Label_4dda24af-ac8f-4a9d-9d98-ed58ba2c887a_Method">
    <vt:lpwstr>Privileged</vt:lpwstr>
  </property>
  <property fmtid="{D5CDD505-2E9C-101B-9397-08002B2CF9AE}" pid="10" name="MSIP_Label_4dda24af-ac8f-4a9d-9d98-ed58ba2c887a_Name">
    <vt:lpwstr>Restricted - Un-Marked</vt:lpwstr>
  </property>
  <property fmtid="{D5CDD505-2E9C-101B-9397-08002B2CF9AE}" pid="11" name="MSIP_Label_4dda24af-ac8f-4a9d-9d98-ed58ba2c887a_SiteId">
    <vt:lpwstr>54946ffc-68d3-4955-ac70-dca726d445b4</vt:lpwstr>
  </property>
  <property fmtid="{D5CDD505-2E9C-101B-9397-08002B2CF9AE}" pid="12" name="MSIP_Label_4dda24af-ac8f-4a9d-9d98-ed58ba2c887a_ActionId">
    <vt:lpwstr>800537f5-dc9f-4d0e-a9d0-f33b39b0a94e</vt:lpwstr>
  </property>
  <property fmtid="{D5CDD505-2E9C-101B-9397-08002B2CF9AE}" pid="13" name="MSIP_Label_4dda24af-ac8f-4a9d-9d98-ed58ba2c887a_ContentBits">
    <vt:lpwstr>0</vt:lpwstr>
  </property>
</Properties>
</file>